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0" windowWidth="23970" windowHeight="7710" tabRatio="259" activeTab="0"/>
  </bookViews>
  <sheets>
    <sheet name="2010. október" sheetId="1" r:id="rId1"/>
    <sheet name="2010. szeptember" sheetId="2" r:id="rId2"/>
    <sheet name="2010. január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Prof</author>
  </authors>
  <commentList>
    <comment ref="I2" authorId="0">
      <text>
        <r>
          <rPr>
            <sz val="10"/>
            <rFont val="Tahoma"/>
            <family val="2"/>
          </rPr>
          <t>0 pont: 45% alatti kijelzőméretért,
0,5 pont: a 45–49% közötti kijelzőméret,
1 pont: 50–54% közötti kijelzőméret,
1,5 pont: 55–59% közötti kijelzőméret,
2 pont: 60%-nál nagyobb kijelzőméret.</t>
        </r>
      </text>
    </comment>
    <comment ref="K2" authorId="0">
      <text>
        <r>
          <rPr>
            <sz val="10"/>
            <rFont val="Tahoma"/>
            <family val="2"/>
          </rPr>
          <t>a kijelző átlója + a kijelző pontszám az arány alapján. Minél magasabb az érték, annál nagyobb a kijelző és/vagy annál jobb a helykihasználás.</t>
        </r>
      </text>
    </comment>
    <comment ref="L2" authorId="0">
      <text>
        <r>
          <rPr>
            <sz val="10"/>
            <rFont val="Tahoma"/>
            <family val="2"/>
          </rPr>
          <t xml:space="preserve">Minden funkció és minden formátum a táblázatban megadott értékkel szerepel. 
A magasabb eredmény szélesebb szolgáltatási és formátumtámogatást jelent.
</t>
        </r>
      </text>
    </comment>
    <comment ref="M2" authorId="0">
      <text>
        <r>
          <rPr>
            <sz val="10"/>
            <rFont val="Tahoma"/>
            <family val="2"/>
          </rPr>
          <t>A legmagasabb árú berendezéshez viszonyítva, egyhez konvergáló csaknem lineáris skála, a magasabb érték alacsonyabb árat jelöl.</t>
        </r>
      </text>
    </comment>
    <comment ref="N2" authorId="0">
      <text>
        <r>
          <rPr>
            <sz val="10"/>
            <rFont val="Tahoma"/>
            <family val="2"/>
          </rPr>
          <t xml:space="preserve">Ár/teljesítmény arány: a tudást, a kijelző méretét és a berendezés árának reciprokát veszi figyelembe. A magasabb érték jobb ár/értéket jelent.
</t>
        </r>
      </text>
    </comment>
  </commentList>
</comments>
</file>

<file path=xl/comments2.xml><?xml version="1.0" encoding="utf-8"?>
<comments xmlns="http://schemas.openxmlformats.org/spreadsheetml/2006/main">
  <authors>
    <author>Prof</author>
  </authors>
  <commentList>
    <comment ref="I2" authorId="0">
      <text>
        <r>
          <rPr>
            <sz val="10"/>
            <rFont val="Tahoma"/>
            <family val="2"/>
          </rPr>
          <t>0 pont: 45% alatti kijelzőméretért,
0,5 pont: a 45–49% közötti kijelzőméret,
1 pont: 50–54% közötti kijelzőméret,
1,5 pont: 55–59% közötti kijelzőméret,
2 pont: 60%-nál nagyobb kijelzőméret.</t>
        </r>
      </text>
    </comment>
    <comment ref="K2" authorId="0">
      <text>
        <r>
          <rPr>
            <sz val="10"/>
            <rFont val="Tahoma"/>
            <family val="2"/>
          </rPr>
          <t>a kijelző átlója + a kijelző pontszám az arány alapján. Minél magasabb az érték, annál nagyobb a kijelző és/vagy annál jobb a helykihasználás.</t>
        </r>
      </text>
    </comment>
    <comment ref="L2" authorId="0">
      <text>
        <r>
          <rPr>
            <sz val="10"/>
            <rFont val="Tahoma"/>
            <family val="2"/>
          </rPr>
          <t xml:space="preserve">Minden funkció és minden formátum a táblázatban megadott értékkel szerepel. 
A magasabb eredmény szélesebb szolgáltatási és formátumtámogatást jelent.
</t>
        </r>
      </text>
    </comment>
    <comment ref="M2" authorId="0">
      <text>
        <r>
          <rPr>
            <sz val="10"/>
            <rFont val="Tahoma"/>
            <family val="2"/>
          </rPr>
          <t>A legmagasabb árú berendezéshez viszonyítva, egyhez konvergáló csaknem lineáris skála, a magasabb érték alacsonyabb árat jelöl.</t>
        </r>
      </text>
    </comment>
    <comment ref="N2" authorId="0">
      <text>
        <r>
          <rPr>
            <sz val="10"/>
            <rFont val="Tahoma"/>
            <family val="2"/>
          </rPr>
          <t xml:space="preserve">Ár/teljesítmény arány: a tudást, a kijelző méretét és a berendezés árának reciprokát veszi figyelembe. A magasabb érték jobb ár/értéket jelent.
</t>
        </r>
      </text>
    </comment>
  </commentList>
</comments>
</file>

<file path=xl/comments3.xml><?xml version="1.0" encoding="utf-8"?>
<comments xmlns="http://schemas.openxmlformats.org/spreadsheetml/2006/main">
  <authors>
    <author>Prof</author>
  </authors>
  <commentList>
    <comment ref="I2" authorId="0">
      <text>
        <r>
          <rPr>
            <sz val="10"/>
            <rFont val="Tahoma"/>
            <family val="2"/>
          </rPr>
          <t>0 pont: 45% alatti kijelzőméretért,
0,5 pont: a 45–49% közötti kijelzőméret,
1 pont: 50–54% közötti kijelzőméret,
1,5 pont: 55–59% közötti kijelzőméret,
2 pont: 60%-nál nagyobb kijelzőméret.</t>
        </r>
      </text>
    </comment>
    <comment ref="K2" authorId="0">
      <text>
        <r>
          <rPr>
            <sz val="10"/>
            <rFont val="Tahoma"/>
            <family val="2"/>
          </rPr>
          <t>a kijelző átlója + a kijelző pontszám az arány alapján. Minél magasabb az érték, annál nagyobb a kijelző és/vagy annál jobb a helykihasználás.</t>
        </r>
      </text>
    </comment>
    <comment ref="L2" authorId="0">
      <text>
        <r>
          <rPr>
            <sz val="10"/>
            <rFont val="Tahoma"/>
            <family val="2"/>
          </rPr>
          <t xml:space="preserve">Minden funkció és minden formátum a táblázatban megadott értékkel szerepel. 
A magasabb eredmény szélesebb szolgáltatási és formátumtámogatást jelent.
</t>
        </r>
      </text>
    </comment>
    <comment ref="M2" authorId="0">
      <text>
        <r>
          <rPr>
            <sz val="10"/>
            <rFont val="Tahoma"/>
            <family val="2"/>
          </rPr>
          <t>A legmagasabb árú berendezéshez viszonyítva, egyhez konvergáló csaknem lineáris skála, a magasabb érték alacsonyabb árat jelöl.</t>
        </r>
      </text>
    </comment>
    <comment ref="N2" authorId="0">
      <text>
        <r>
          <rPr>
            <sz val="10"/>
            <rFont val="Tahoma"/>
            <family val="2"/>
          </rPr>
          <t xml:space="preserve">Ár/teljesítmény arány: a tudást, a kijelző méretét és a berendezés árának reciprokát veszi figyelembe. A magasabb érték jobb ár/értéket jelent.
</t>
        </r>
      </text>
    </comment>
  </commentList>
</comments>
</file>

<file path=xl/sharedStrings.xml><?xml version="1.0" encoding="utf-8"?>
<sst xmlns="http://schemas.openxmlformats.org/spreadsheetml/2006/main" count="176" uniqueCount="70">
  <si>
    <t>Termék</t>
  </si>
  <si>
    <t>Funkciók</t>
  </si>
  <si>
    <t>TXT</t>
  </si>
  <si>
    <t>RTF</t>
  </si>
  <si>
    <t>DOC</t>
  </si>
  <si>
    <t>EPUB</t>
  </si>
  <si>
    <t>Formátumok</t>
  </si>
  <si>
    <t>MP3</t>
  </si>
  <si>
    <t>HTML</t>
  </si>
  <si>
    <t>DJVU</t>
  </si>
  <si>
    <t>Koobe v5 "Junior"</t>
  </si>
  <si>
    <t>Ár (forint)</t>
  </si>
  <si>
    <t>MOBI/ PRC</t>
  </si>
  <si>
    <t>LRF/ BBeB</t>
  </si>
  <si>
    <t>Külső méret szélesség (mm)</t>
  </si>
  <si>
    <t>Külső méret magasság (mm)</t>
  </si>
  <si>
    <t>Külső méret (felület)</t>
  </si>
  <si>
    <t>Kijelzőméret, magasság (mm)</t>
  </si>
  <si>
    <t>Kijelzőméret, szélesség (mm)</t>
  </si>
  <si>
    <t>Kijelzőméret (felület)</t>
  </si>
  <si>
    <t>Kijelzőméret/külső méret arány (százalék)</t>
  </si>
  <si>
    <t>Kijelző átló (hüvelyk)</t>
  </si>
  <si>
    <t>Kijelző pontszám az arány alapján</t>
  </si>
  <si>
    <t>Méret pontszám</t>
  </si>
  <si>
    <t>Árpontszám</t>
  </si>
  <si>
    <t>Továbbiak</t>
  </si>
  <si>
    <t>Tudáspontszám</t>
  </si>
  <si>
    <t>Bővítőkártya</t>
  </si>
  <si>
    <t>WIFI</t>
  </si>
  <si>
    <t>PDF (reflow: 2 pont)</t>
  </si>
  <si>
    <t>Sony Touch 600</t>
  </si>
  <si>
    <t>Sony Pocket 300</t>
  </si>
  <si>
    <t>Kindle DX</t>
  </si>
  <si>
    <t>Irex DR800S</t>
  </si>
  <si>
    <t>’txtr Reader</t>
  </si>
  <si>
    <t>Onyx Boox 60</t>
  </si>
  <si>
    <t>koobe.hu</t>
  </si>
  <si>
    <t>txtr.hu</t>
  </si>
  <si>
    <t>Megjegyzés</t>
  </si>
  <si>
    <t>A szimpa változat. A WiFivel felszerelt változat ára 104 900 forint.</t>
  </si>
  <si>
    <t>Egyelőre nem kapható, várható ára 300 euró lesz.</t>
  </si>
  <si>
    <t>amazon.com</t>
  </si>
  <si>
    <t>infopatika.hu</t>
  </si>
  <si>
    <t>Iriver Story</t>
  </si>
  <si>
    <t>Kindle WiFi</t>
  </si>
  <si>
    <t>Szállítási költséggel, előre kalkulált VÁM és ÁFA kifizetésével, 210 HUF/USD árfolyamon. Eredeti ár: 479,98 USD (ebből az alapkészülék 379 USD).</t>
  </si>
  <si>
    <t>Szállítási költséggel, VÁM és ÁFA nélkül, 210 HUF/USD árfolyamon. Eredeti ár: 156,98 USD (ebből az alapkészülék 136 USD).</t>
  </si>
  <si>
    <t>Hazai forgalmazó 
vagy 
külföldi rendelési forrás</t>
  </si>
  <si>
    <t>Csak előlegfizetéssel, 3-4 hetes szállítási határidővel kapható.</t>
  </si>
  <si>
    <t>Koob3 v60 "Be Free"</t>
  </si>
  <si>
    <t>Egyelőre csak előrendelésre.</t>
  </si>
  <si>
    <t>Ár : (tudáspontszám+méretpontszám) arány</t>
  </si>
  <si>
    <t>Koobe v3+ "Classic"</t>
  </si>
  <si>
    <t>Sony Touch 650</t>
  </si>
  <si>
    <t>Sony Pocket 350</t>
  </si>
  <si>
    <t>előrendelésre</t>
  </si>
  <si>
    <t>Koobe v3 "Classic"</t>
  </si>
  <si>
    <t>T-Olvasó</t>
  </si>
  <si>
    <t>Irex Story</t>
  </si>
  <si>
    <t>Kindle 2</t>
  </si>
  <si>
    <t>Qwerty billentyűzet</t>
  </si>
  <si>
    <t>érintőkijelző (1), tollas (0,5)</t>
  </si>
  <si>
    <t>GSM (0,5, ha Magyarországon nem működik)</t>
  </si>
  <si>
    <t>Az ár becslés! Magyarországon egyelőre nem kapható.</t>
  </si>
  <si>
    <t>Egyelőre nem kapható. Az ár félig-meddig hivatalos.</t>
  </si>
  <si>
    <t>Pixmania.hu ár</t>
  </si>
  <si>
    <t>A szimpa változat. A WiFivel felszerelt változat ára 89 900 forint.</t>
  </si>
  <si>
    <t>PocketBook 302</t>
  </si>
  <si>
    <t>A 0,5 pontos PRC-re adott pontszám a firmware sortörési hibája miatt van.</t>
  </si>
  <si>
    <t>adamobooks.hu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</si>
</sst>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Tahoma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textRotation="90"/>
    </xf>
    <xf numFmtId="0" fontId="1" fillId="3" borderId="1" xfId="0" applyFont="1" applyFill="1" applyBorder="1" applyAlignment="1">
      <alignment horizontal="left" textRotation="90"/>
    </xf>
    <xf numFmtId="0" fontId="1" fillId="4" borderId="1" xfId="0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 horizontal="left" textRotation="90" wrapText="1"/>
    </xf>
    <xf numFmtId="0" fontId="1" fillId="5" borderId="1" xfId="0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164" fontId="0" fillId="4" borderId="1" xfId="0" applyNumberForma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textRotation="90" wrapText="1"/>
    </xf>
    <xf numFmtId="0" fontId="0" fillId="0" borderId="3" xfId="0" applyBorder="1" applyAlignment="1">
      <alignment horizontal="center" textRotation="90"/>
    </xf>
    <xf numFmtId="0" fontId="0" fillId="6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F1">
      <pane xSplit="5685" topLeftCell="T6" activePane="topRight" state="split"/>
      <selection pane="topLeft" activeCell="J5" sqref="J5"/>
      <selection pane="topRight" activeCell="AG13" sqref="AG13"/>
    </sheetView>
  </sheetViews>
  <sheetFormatPr defaultColWidth="9.00390625" defaultRowHeight="12.75"/>
  <cols>
    <col min="1" max="2" width="7.00390625" style="13" customWidth="1"/>
    <col min="3" max="3" width="7.00390625" style="14" customWidth="1"/>
    <col min="4" max="5" width="7.00390625" style="13" customWidth="1"/>
    <col min="6" max="7" width="7.00390625" style="15" customWidth="1"/>
    <col min="8" max="8" width="7.00390625" style="13" customWidth="1"/>
    <col min="9" max="9" width="9.125" style="15" customWidth="1"/>
    <col min="10" max="10" width="24.875" style="13" customWidth="1"/>
    <col min="11" max="11" width="9.125" style="16" customWidth="1"/>
    <col min="12" max="14" width="8.75390625" style="16" customWidth="1"/>
    <col min="15" max="20" width="4.875" style="13" customWidth="1"/>
    <col min="21" max="30" width="4.875" style="20" customWidth="1"/>
    <col min="31" max="31" width="9.125" style="13" customWidth="1"/>
    <col min="32" max="32" width="22.125" style="22" customWidth="1"/>
    <col min="33" max="16384" width="9.125" style="22" customWidth="1"/>
  </cols>
  <sheetData>
    <row r="1" spans="1:32" s="5" customFormat="1" ht="23.25" customHeight="1">
      <c r="A1" s="1"/>
      <c r="B1" s="1"/>
      <c r="C1" s="2"/>
      <c r="D1" s="1"/>
      <c r="E1" s="1"/>
      <c r="F1" s="2"/>
      <c r="G1" s="2"/>
      <c r="H1" s="1"/>
      <c r="I1" s="2"/>
      <c r="J1" s="1"/>
      <c r="K1" s="3"/>
      <c r="L1" s="3"/>
      <c r="M1" s="3"/>
      <c r="N1" s="3"/>
      <c r="O1" s="25" t="s">
        <v>1</v>
      </c>
      <c r="P1" s="25"/>
      <c r="Q1" s="25"/>
      <c r="R1" s="25"/>
      <c r="S1" s="25"/>
      <c r="T1" s="25"/>
      <c r="U1" s="26" t="s">
        <v>6</v>
      </c>
      <c r="V1" s="26"/>
      <c r="W1" s="26"/>
      <c r="X1" s="26"/>
      <c r="Y1" s="26"/>
      <c r="Z1" s="26"/>
      <c r="AA1" s="26"/>
      <c r="AB1" s="26"/>
      <c r="AC1" s="26"/>
      <c r="AD1" s="26"/>
      <c r="AE1" s="4" t="s">
        <v>11</v>
      </c>
      <c r="AF1" s="27" t="s">
        <v>47</v>
      </c>
    </row>
    <row r="2" spans="1:33" s="12" customFormat="1" ht="237">
      <c r="A2" s="6" t="s">
        <v>15</v>
      </c>
      <c r="B2" s="6" t="s">
        <v>14</v>
      </c>
      <c r="C2" s="7" t="s">
        <v>16</v>
      </c>
      <c r="D2" s="6" t="s">
        <v>17</v>
      </c>
      <c r="E2" s="6" t="s">
        <v>18</v>
      </c>
      <c r="F2" s="7" t="s">
        <v>19</v>
      </c>
      <c r="G2" s="7" t="s">
        <v>20</v>
      </c>
      <c r="H2" s="6" t="s">
        <v>21</v>
      </c>
      <c r="I2" s="7" t="s">
        <v>22</v>
      </c>
      <c r="J2" s="1" t="s">
        <v>0</v>
      </c>
      <c r="K2" s="8" t="s">
        <v>23</v>
      </c>
      <c r="L2" s="8" t="s">
        <v>26</v>
      </c>
      <c r="M2" s="8" t="s">
        <v>24</v>
      </c>
      <c r="N2" s="8" t="s">
        <v>51</v>
      </c>
      <c r="O2" s="9" t="s">
        <v>60</v>
      </c>
      <c r="P2" s="9" t="s">
        <v>61</v>
      </c>
      <c r="Q2" s="6" t="s">
        <v>62</v>
      </c>
      <c r="R2" s="6" t="s">
        <v>28</v>
      </c>
      <c r="S2" s="6" t="s">
        <v>7</v>
      </c>
      <c r="T2" s="9" t="s">
        <v>27</v>
      </c>
      <c r="U2" s="10" t="s">
        <v>2</v>
      </c>
      <c r="V2" s="10" t="s">
        <v>3</v>
      </c>
      <c r="W2" s="10" t="s">
        <v>8</v>
      </c>
      <c r="X2" s="10" t="s">
        <v>4</v>
      </c>
      <c r="Y2" s="10" t="s">
        <v>29</v>
      </c>
      <c r="Z2" s="10" t="s">
        <v>5</v>
      </c>
      <c r="AA2" s="10" t="s">
        <v>12</v>
      </c>
      <c r="AB2" s="10" t="s">
        <v>13</v>
      </c>
      <c r="AC2" s="10" t="s">
        <v>9</v>
      </c>
      <c r="AD2" s="10" t="s">
        <v>25</v>
      </c>
      <c r="AE2" s="11"/>
      <c r="AF2" s="28"/>
      <c r="AG2" s="12" t="s">
        <v>38</v>
      </c>
    </row>
    <row r="3" spans="1:32" ht="15" customHeight="1">
      <c r="A3" s="13">
        <v>152</v>
      </c>
      <c r="B3" s="13">
        <v>102</v>
      </c>
      <c r="C3" s="14">
        <f aca="true" t="shared" si="0" ref="C3:C13">A3*B3</f>
        <v>15504</v>
      </c>
      <c r="D3" s="13">
        <v>102</v>
      </c>
      <c r="E3" s="13">
        <v>76</v>
      </c>
      <c r="F3" s="15">
        <f aca="true" t="shared" si="1" ref="F3:F13">D3*E3</f>
        <v>7752</v>
      </c>
      <c r="G3" s="15">
        <f aca="true" t="shared" si="2" ref="G3:G13">F3/(C3/100)</f>
        <v>50</v>
      </c>
      <c r="H3" s="13">
        <v>5</v>
      </c>
      <c r="I3" s="15">
        <f aca="true" t="shared" si="3" ref="I3:I13">IF(G3&lt;45,0,IF(G3&lt;50,0.5,IF(G3&lt;55,1,IF(G3&lt;60,1.5,IF(G3&gt;60,2,"Valaminemstimmel")))))</f>
        <v>1</v>
      </c>
      <c r="J3" s="13" t="s">
        <v>10</v>
      </c>
      <c r="K3" s="16">
        <f aca="true" t="shared" si="4" ref="K3:K13">H3+I3</f>
        <v>6</v>
      </c>
      <c r="L3" s="17">
        <f aca="true" t="shared" si="5" ref="L3:L13">SUM(O3:AD3)</f>
        <v>16</v>
      </c>
      <c r="M3" s="17">
        <f aca="true" t="shared" si="6" ref="M3:M13">ROUND(ABS(MAX(AE$3:AE$13)-AE3)/10000,0)+1</f>
        <v>9</v>
      </c>
      <c r="N3" s="24">
        <f aca="true" t="shared" si="7" ref="N3:N13">(K3+L3)/(AE3/25000)</f>
        <v>7.868383404864092</v>
      </c>
      <c r="O3" s="18"/>
      <c r="P3" s="18"/>
      <c r="Q3" s="18"/>
      <c r="R3" s="18"/>
      <c r="S3" s="18">
        <v>1</v>
      </c>
      <c r="T3" s="18">
        <v>1</v>
      </c>
      <c r="U3" s="19">
        <v>1</v>
      </c>
      <c r="V3" s="19">
        <v>1</v>
      </c>
      <c r="W3" s="19">
        <v>1</v>
      </c>
      <c r="X3" s="19">
        <v>1</v>
      </c>
      <c r="Y3" s="19">
        <v>2</v>
      </c>
      <c r="Z3" s="19">
        <v>1</v>
      </c>
      <c r="AA3" s="19">
        <v>1</v>
      </c>
      <c r="AB3" s="19"/>
      <c r="AC3" s="19">
        <v>1</v>
      </c>
      <c r="AD3" s="19">
        <v>5</v>
      </c>
      <c r="AE3" s="21">
        <v>69900</v>
      </c>
      <c r="AF3" s="22" t="s">
        <v>36</v>
      </c>
    </row>
    <row r="4" spans="1:32" ht="15" customHeight="1">
      <c r="A4" s="13">
        <v>184</v>
      </c>
      <c r="B4" s="13">
        <v>121</v>
      </c>
      <c r="C4" s="14">
        <f t="shared" si="0"/>
        <v>22264</v>
      </c>
      <c r="D4" s="13">
        <v>120</v>
      </c>
      <c r="E4" s="13">
        <v>90</v>
      </c>
      <c r="F4" s="15">
        <f t="shared" si="1"/>
        <v>10800</v>
      </c>
      <c r="G4" s="15">
        <f t="shared" si="2"/>
        <v>48.508803449514915</v>
      </c>
      <c r="H4" s="13">
        <v>6</v>
      </c>
      <c r="I4" s="15">
        <f t="shared" si="3"/>
        <v>0.5</v>
      </c>
      <c r="J4" s="13" t="s">
        <v>52</v>
      </c>
      <c r="K4" s="16">
        <f t="shared" si="4"/>
        <v>6.5</v>
      </c>
      <c r="L4" s="17">
        <f t="shared" si="5"/>
        <v>16</v>
      </c>
      <c r="M4" s="17">
        <f t="shared" si="6"/>
        <v>8</v>
      </c>
      <c r="N4" s="24">
        <f t="shared" si="7"/>
        <v>7.0400500625782225</v>
      </c>
      <c r="O4" s="18"/>
      <c r="P4" s="18"/>
      <c r="Q4" s="18"/>
      <c r="R4" s="18"/>
      <c r="S4" s="18">
        <v>1</v>
      </c>
      <c r="T4" s="18">
        <v>1</v>
      </c>
      <c r="U4" s="19">
        <v>1</v>
      </c>
      <c r="V4" s="19">
        <v>1</v>
      </c>
      <c r="W4" s="19">
        <v>1</v>
      </c>
      <c r="X4" s="19">
        <v>1</v>
      </c>
      <c r="Y4" s="19">
        <v>2</v>
      </c>
      <c r="Z4" s="19">
        <v>1</v>
      </c>
      <c r="AA4" s="19">
        <v>1</v>
      </c>
      <c r="AB4" s="19"/>
      <c r="AC4" s="19">
        <v>1</v>
      </c>
      <c r="AD4" s="19">
        <v>5</v>
      </c>
      <c r="AE4" s="21">
        <v>79900</v>
      </c>
      <c r="AF4" s="22" t="s">
        <v>36</v>
      </c>
    </row>
    <row r="5" spans="1:32" ht="15" customHeight="1">
      <c r="A5" s="13">
        <v>189</v>
      </c>
      <c r="B5" s="13">
        <v>126</v>
      </c>
      <c r="C5" s="14">
        <f t="shared" si="0"/>
        <v>23814</v>
      </c>
      <c r="D5" s="13">
        <v>120</v>
      </c>
      <c r="E5" s="13">
        <v>90</v>
      </c>
      <c r="F5" s="15">
        <f t="shared" si="1"/>
        <v>10800</v>
      </c>
      <c r="G5" s="15">
        <f t="shared" si="2"/>
        <v>45.3514739229025</v>
      </c>
      <c r="H5" s="13">
        <v>6</v>
      </c>
      <c r="I5" s="15">
        <f t="shared" si="3"/>
        <v>0.5</v>
      </c>
      <c r="J5" s="29" t="s">
        <v>49</v>
      </c>
      <c r="K5" s="16">
        <f t="shared" si="4"/>
        <v>6.5</v>
      </c>
      <c r="L5" s="17">
        <f t="shared" si="5"/>
        <v>16</v>
      </c>
      <c r="M5" s="17">
        <f t="shared" si="6"/>
        <v>8</v>
      </c>
      <c r="N5" s="24">
        <f t="shared" si="7"/>
        <v>6.625441696113074</v>
      </c>
      <c r="O5" s="18">
        <v>1</v>
      </c>
      <c r="P5" s="18"/>
      <c r="Q5" s="18"/>
      <c r="R5" s="18">
        <v>1</v>
      </c>
      <c r="S5" s="18">
        <v>1</v>
      </c>
      <c r="T5" s="18">
        <v>1</v>
      </c>
      <c r="U5" s="19">
        <v>1</v>
      </c>
      <c r="V5" s="19">
        <v>1</v>
      </c>
      <c r="W5" s="19">
        <v>1</v>
      </c>
      <c r="X5" s="19">
        <v>1</v>
      </c>
      <c r="Y5" s="19">
        <v>2</v>
      </c>
      <c r="Z5" s="19">
        <v>1</v>
      </c>
      <c r="AA5" s="19"/>
      <c r="AB5" s="19"/>
      <c r="AC5" s="19">
        <v>1</v>
      </c>
      <c r="AD5" s="19">
        <v>4</v>
      </c>
      <c r="AE5" s="21">
        <v>84900</v>
      </c>
      <c r="AF5" s="22" t="s">
        <v>36</v>
      </c>
    </row>
    <row r="6" spans="1:33" ht="15" customHeight="1">
      <c r="A6" s="13">
        <v>151</v>
      </c>
      <c r="B6" s="13">
        <v>131</v>
      </c>
      <c r="C6" s="14">
        <f t="shared" si="0"/>
        <v>19781</v>
      </c>
      <c r="D6" s="13">
        <v>120</v>
      </c>
      <c r="E6" s="13">
        <v>90</v>
      </c>
      <c r="F6" s="15">
        <f t="shared" si="1"/>
        <v>10800</v>
      </c>
      <c r="G6" s="15">
        <f t="shared" si="2"/>
        <v>54.59784641828017</v>
      </c>
      <c r="H6" s="13">
        <v>6</v>
      </c>
      <c r="I6" s="15">
        <f t="shared" si="3"/>
        <v>1</v>
      </c>
      <c r="J6" s="13" t="s">
        <v>34</v>
      </c>
      <c r="K6" s="16">
        <f t="shared" si="4"/>
        <v>7</v>
      </c>
      <c r="L6" s="17">
        <f t="shared" si="5"/>
        <v>7.5</v>
      </c>
      <c r="M6" s="17">
        <f t="shared" si="6"/>
        <v>7</v>
      </c>
      <c r="N6" s="24">
        <f t="shared" si="7"/>
        <v>4.032258064516129</v>
      </c>
      <c r="O6" s="18"/>
      <c r="P6" s="18">
        <v>1</v>
      </c>
      <c r="Q6" s="18">
        <v>1</v>
      </c>
      <c r="R6" s="18"/>
      <c r="S6" s="18"/>
      <c r="T6" s="18">
        <v>1</v>
      </c>
      <c r="U6" s="19">
        <v>0.5</v>
      </c>
      <c r="V6" s="19">
        <v>0.5</v>
      </c>
      <c r="W6" s="19">
        <v>0</v>
      </c>
      <c r="X6" s="19">
        <v>0.5</v>
      </c>
      <c r="Y6" s="19">
        <v>2</v>
      </c>
      <c r="Z6" s="19">
        <v>1</v>
      </c>
      <c r="AA6" s="19"/>
      <c r="AB6" s="19"/>
      <c r="AC6" s="19"/>
      <c r="AD6" s="19">
        <v>0</v>
      </c>
      <c r="AE6" s="21">
        <v>89900</v>
      </c>
      <c r="AF6" s="22" t="s">
        <v>37</v>
      </c>
      <c r="AG6" s="22" t="s">
        <v>64</v>
      </c>
    </row>
    <row r="7" spans="1:32" ht="15" customHeight="1">
      <c r="A7" s="13">
        <v>204</v>
      </c>
      <c r="B7" s="13">
        <v>127</v>
      </c>
      <c r="C7" s="14">
        <f t="shared" si="0"/>
        <v>25908</v>
      </c>
      <c r="D7" s="13">
        <v>120</v>
      </c>
      <c r="E7" s="13">
        <v>90</v>
      </c>
      <c r="F7" s="15">
        <f t="shared" si="1"/>
        <v>10800</v>
      </c>
      <c r="G7" s="15">
        <f t="shared" si="2"/>
        <v>41.68596572487263</v>
      </c>
      <c r="H7" s="13">
        <v>6</v>
      </c>
      <c r="I7" s="15">
        <f t="shared" si="3"/>
        <v>0</v>
      </c>
      <c r="J7" s="13" t="s">
        <v>43</v>
      </c>
      <c r="K7" s="16">
        <f t="shared" si="4"/>
        <v>6</v>
      </c>
      <c r="L7" s="17">
        <f t="shared" si="5"/>
        <v>9</v>
      </c>
      <c r="M7" s="17">
        <f t="shared" si="6"/>
        <v>8</v>
      </c>
      <c r="N7" s="24">
        <f t="shared" si="7"/>
        <v>4.693366708385482</v>
      </c>
      <c r="O7" s="18">
        <v>1</v>
      </c>
      <c r="P7" s="18"/>
      <c r="Q7" s="18"/>
      <c r="R7" s="18"/>
      <c r="S7" s="18">
        <v>1</v>
      </c>
      <c r="T7" s="18">
        <v>1</v>
      </c>
      <c r="U7" s="19">
        <v>1</v>
      </c>
      <c r="V7" s="19"/>
      <c r="W7" s="19"/>
      <c r="X7" s="19">
        <v>1</v>
      </c>
      <c r="Y7" s="19">
        <v>1</v>
      </c>
      <c r="Z7" s="19">
        <v>1</v>
      </c>
      <c r="AA7" s="19"/>
      <c r="AB7" s="19"/>
      <c r="AC7" s="19"/>
      <c r="AD7" s="19">
        <v>2</v>
      </c>
      <c r="AE7" s="21">
        <v>79900</v>
      </c>
      <c r="AF7" s="22" t="s">
        <v>42</v>
      </c>
    </row>
    <row r="8" spans="1:33" ht="15" customHeight="1">
      <c r="A8" s="13">
        <v>168</v>
      </c>
      <c r="B8" s="13">
        <v>119</v>
      </c>
      <c r="C8" s="14">
        <f t="shared" si="0"/>
        <v>19992</v>
      </c>
      <c r="D8" s="13">
        <v>120</v>
      </c>
      <c r="E8" s="13">
        <v>90</v>
      </c>
      <c r="F8" s="15">
        <f t="shared" si="1"/>
        <v>10800</v>
      </c>
      <c r="G8" s="15">
        <f t="shared" si="2"/>
        <v>54.021608643457384</v>
      </c>
      <c r="H8" s="13">
        <v>6</v>
      </c>
      <c r="I8" s="15">
        <f t="shared" si="3"/>
        <v>1</v>
      </c>
      <c r="J8" s="29" t="s">
        <v>53</v>
      </c>
      <c r="K8" s="16">
        <f t="shared" si="4"/>
        <v>7</v>
      </c>
      <c r="L8" s="17">
        <f t="shared" si="5"/>
        <v>9</v>
      </c>
      <c r="M8" s="17">
        <f t="shared" si="6"/>
        <v>8</v>
      </c>
      <c r="N8" s="24">
        <f t="shared" si="7"/>
        <v>4.938271604938271</v>
      </c>
      <c r="O8" s="18"/>
      <c r="P8" s="18">
        <v>1</v>
      </c>
      <c r="Q8" s="18"/>
      <c r="R8" s="18"/>
      <c r="S8" s="18">
        <v>1</v>
      </c>
      <c r="T8" s="18">
        <v>1</v>
      </c>
      <c r="U8" s="19">
        <v>1</v>
      </c>
      <c r="V8" s="19">
        <v>1</v>
      </c>
      <c r="W8" s="19"/>
      <c r="X8" s="19"/>
      <c r="Y8" s="19">
        <v>2</v>
      </c>
      <c r="Z8" s="19">
        <v>1</v>
      </c>
      <c r="AA8" s="19"/>
      <c r="AB8" s="19">
        <v>1</v>
      </c>
      <c r="AC8" s="19"/>
      <c r="AD8" s="19"/>
      <c r="AE8" s="21">
        <v>81000</v>
      </c>
      <c r="AF8" s="22" t="s">
        <v>55</v>
      </c>
      <c r="AG8" s="22" t="s">
        <v>65</v>
      </c>
    </row>
    <row r="9" spans="1:33" ht="15" customHeight="1">
      <c r="A9" s="13">
        <v>145</v>
      </c>
      <c r="B9" s="13">
        <v>104</v>
      </c>
      <c r="C9" s="14">
        <f t="shared" si="0"/>
        <v>15080</v>
      </c>
      <c r="D9" s="13">
        <v>102</v>
      </c>
      <c r="E9" s="13">
        <v>76</v>
      </c>
      <c r="F9" s="15">
        <f t="shared" si="1"/>
        <v>7752</v>
      </c>
      <c r="G9" s="15">
        <f t="shared" si="2"/>
        <v>51.40583554376657</v>
      </c>
      <c r="H9" s="13">
        <v>5</v>
      </c>
      <c r="I9" s="15">
        <f t="shared" si="3"/>
        <v>1</v>
      </c>
      <c r="J9" s="13" t="s">
        <v>54</v>
      </c>
      <c r="K9" s="16">
        <f t="shared" si="4"/>
        <v>6</v>
      </c>
      <c r="L9" s="17">
        <f t="shared" si="5"/>
        <v>8</v>
      </c>
      <c r="M9" s="17">
        <f t="shared" si="6"/>
        <v>9</v>
      </c>
      <c r="N9" s="24">
        <f t="shared" si="7"/>
        <v>5</v>
      </c>
      <c r="O9" s="18"/>
      <c r="P9" s="18">
        <v>1</v>
      </c>
      <c r="Q9" s="18"/>
      <c r="R9" s="18"/>
      <c r="S9" s="18"/>
      <c r="T9" s="18">
        <v>1</v>
      </c>
      <c r="U9" s="19">
        <v>1</v>
      </c>
      <c r="V9" s="19">
        <v>1</v>
      </c>
      <c r="W9" s="19"/>
      <c r="X9" s="19"/>
      <c r="Y9" s="19">
        <v>2</v>
      </c>
      <c r="Z9" s="19">
        <v>1</v>
      </c>
      <c r="AA9" s="19"/>
      <c r="AB9" s="19">
        <v>1</v>
      </c>
      <c r="AC9" s="19"/>
      <c r="AD9" s="19"/>
      <c r="AE9" s="21">
        <v>70000</v>
      </c>
      <c r="AF9" s="22" t="s">
        <v>55</v>
      </c>
      <c r="AG9" s="22" t="s">
        <v>63</v>
      </c>
    </row>
    <row r="10" spans="1:33" ht="15" customHeight="1">
      <c r="A10" s="13">
        <v>190</v>
      </c>
      <c r="B10" s="13">
        <v>122</v>
      </c>
      <c r="C10" s="14">
        <f t="shared" si="0"/>
        <v>23180</v>
      </c>
      <c r="D10" s="13">
        <v>120</v>
      </c>
      <c r="E10" s="13">
        <v>90</v>
      </c>
      <c r="F10" s="15">
        <f t="shared" si="1"/>
        <v>10800</v>
      </c>
      <c r="G10" s="15">
        <f t="shared" si="2"/>
        <v>46.59188955996549</v>
      </c>
      <c r="H10" s="13">
        <v>6</v>
      </c>
      <c r="I10" s="15">
        <f t="shared" si="3"/>
        <v>0.5</v>
      </c>
      <c r="J10" s="13" t="s">
        <v>44</v>
      </c>
      <c r="K10" s="16">
        <f t="shared" si="4"/>
        <v>6.5</v>
      </c>
      <c r="L10" s="17">
        <f t="shared" si="5"/>
        <v>8</v>
      </c>
      <c r="M10" s="17">
        <f t="shared" si="6"/>
        <v>13</v>
      </c>
      <c r="N10" s="24">
        <f t="shared" si="7"/>
        <v>10.788690476190476</v>
      </c>
      <c r="O10" s="18">
        <v>1</v>
      </c>
      <c r="P10" s="18"/>
      <c r="Q10" s="18"/>
      <c r="R10" s="18">
        <v>1</v>
      </c>
      <c r="S10" s="18">
        <v>1</v>
      </c>
      <c r="T10" s="18"/>
      <c r="U10" s="19">
        <v>1</v>
      </c>
      <c r="V10" s="19"/>
      <c r="W10" s="19">
        <v>0.5</v>
      </c>
      <c r="X10" s="19">
        <v>0.5</v>
      </c>
      <c r="Y10" s="19">
        <v>1</v>
      </c>
      <c r="Z10" s="19"/>
      <c r="AA10" s="19">
        <v>1</v>
      </c>
      <c r="AB10" s="19"/>
      <c r="AC10" s="19"/>
      <c r="AD10" s="19">
        <v>1</v>
      </c>
      <c r="AE10" s="21">
        <v>33600</v>
      </c>
      <c r="AF10" s="22" t="s">
        <v>41</v>
      </c>
      <c r="AG10" s="22" t="s">
        <v>46</v>
      </c>
    </row>
    <row r="11" spans="1:33" ht="15" customHeight="1">
      <c r="A11" s="13">
        <v>264</v>
      </c>
      <c r="B11" s="13">
        <v>183</v>
      </c>
      <c r="C11" s="14">
        <f t="shared" si="0"/>
        <v>48312</v>
      </c>
      <c r="D11" s="13">
        <v>203</v>
      </c>
      <c r="E11" s="13">
        <v>140</v>
      </c>
      <c r="F11" s="15">
        <f t="shared" si="1"/>
        <v>28420</v>
      </c>
      <c r="G11" s="15">
        <f t="shared" si="2"/>
        <v>58.82596456366948</v>
      </c>
      <c r="H11" s="13">
        <v>9.7</v>
      </c>
      <c r="I11" s="15">
        <f t="shared" si="3"/>
        <v>1.5</v>
      </c>
      <c r="J11" s="13" t="s">
        <v>32</v>
      </c>
      <c r="K11" s="16">
        <f t="shared" si="4"/>
        <v>11.2</v>
      </c>
      <c r="L11" s="17">
        <f t="shared" si="5"/>
        <v>8</v>
      </c>
      <c r="M11" s="17">
        <f t="shared" si="6"/>
        <v>6</v>
      </c>
      <c r="N11" s="24">
        <f t="shared" si="7"/>
        <v>4.761904761904762</v>
      </c>
      <c r="O11" s="18">
        <v>1</v>
      </c>
      <c r="P11" s="18"/>
      <c r="Q11" s="18">
        <v>1</v>
      </c>
      <c r="R11" s="18"/>
      <c r="S11" s="18">
        <v>1</v>
      </c>
      <c r="T11" s="18"/>
      <c r="U11" s="19">
        <v>1</v>
      </c>
      <c r="V11" s="19"/>
      <c r="W11" s="19">
        <v>0.5</v>
      </c>
      <c r="X11" s="19">
        <v>0.5</v>
      </c>
      <c r="Y11" s="19">
        <v>1</v>
      </c>
      <c r="Z11" s="19"/>
      <c r="AA11" s="19">
        <v>1</v>
      </c>
      <c r="AB11" s="19"/>
      <c r="AC11" s="19"/>
      <c r="AD11" s="19">
        <v>1</v>
      </c>
      <c r="AE11" s="21">
        <v>100800</v>
      </c>
      <c r="AF11" s="22" t="s">
        <v>41</v>
      </c>
      <c r="AG11" s="22" t="s">
        <v>45</v>
      </c>
    </row>
    <row r="12" spans="1:33" ht="15" customHeight="1">
      <c r="A12" s="13">
        <v>193</v>
      </c>
      <c r="B12" s="13">
        <v>150</v>
      </c>
      <c r="C12" s="14">
        <f t="shared" si="0"/>
        <v>28950</v>
      </c>
      <c r="D12" s="13">
        <v>163</v>
      </c>
      <c r="E12" s="13">
        <v>122</v>
      </c>
      <c r="F12" s="15">
        <f t="shared" si="1"/>
        <v>19886</v>
      </c>
      <c r="G12" s="15">
        <f t="shared" si="2"/>
        <v>68.6908462867012</v>
      </c>
      <c r="H12" s="13">
        <v>8.1</v>
      </c>
      <c r="I12" s="15">
        <f t="shared" si="3"/>
        <v>2</v>
      </c>
      <c r="J12" s="13" t="s">
        <v>33</v>
      </c>
      <c r="K12" s="16">
        <f t="shared" si="4"/>
        <v>10.1</v>
      </c>
      <c r="L12" s="17">
        <f t="shared" si="5"/>
        <v>8</v>
      </c>
      <c r="M12" s="17">
        <f t="shared" si="6"/>
        <v>1</v>
      </c>
      <c r="N12" s="24">
        <f t="shared" si="7"/>
        <v>3.0168677911860793</v>
      </c>
      <c r="O12" s="18"/>
      <c r="P12" s="18">
        <v>0.5</v>
      </c>
      <c r="Q12" s="18"/>
      <c r="R12" s="18"/>
      <c r="S12" s="18"/>
      <c r="T12" s="18">
        <v>1</v>
      </c>
      <c r="U12" s="19">
        <v>1</v>
      </c>
      <c r="V12" s="19">
        <v>0.5</v>
      </c>
      <c r="W12" s="19"/>
      <c r="X12" s="19"/>
      <c r="Y12" s="19">
        <v>1</v>
      </c>
      <c r="Z12" s="19">
        <v>1</v>
      </c>
      <c r="AA12" s="19"/>
      <c r="AB12" s="19"/>
      <c r="AC12" s="19"/>
      <c r="AD12" s="19">
        <v>3</v>
      </c>
      <c r="AE12" s="21">
        <v>149990</v>
      </c>
      <c r="AF12" s="22" t="s">
        <v>36</v>
      </c>
      <c r="AG12" s="22" t="s">
        <v>48</v>
      </c>
    </row>
    <row r="13" spans="1:33" ht="15" customHeight="1">
      <c r="A13" s="13">
        <v>196</v>
      </c>
      <c r="B13" s="13">
        <v>121</v>
      </c>
      <c r="C13" s="14">
        <f t="shared" si="0"/>
        <v>23716</v>
      </c>
      <c r="D13" s="13">
        <v>120</v>
      </c>
      <c r="E13" s="13">
        <v>90</v>
      </c>
      <c r="F13" s="15">
        <f t="shared" si="1"/>
        <v>10800</v>
      </c>
      <c r="G13" s="15">
        <f t="shared" si="2"/>
        <v>45.53887670770788</v>
      </c>
      <c r="H13" s="13">
        <v>6</v>
      </c>
      <c r="I13" s="15">
        <f t="shared" si="3"/>
        <v>0.5</v>
      </c>
      <c r="J13" s="29" t="s">
        <v>35</v>
      </c>
      <c r="K13" s="16">
        <f t="shared" si="4"/>
        <v>6.5</v>
      </c>
      <c r="L13" s="17">
        <f t="shared" si="5"/>
        <v>9.5</v>
      </c>
      <c r="M13" s="17">
        <f t="shared" si="6"/>
        <v>9</v>
      </c>
      <c r="N13" s="24">
        <f t="shared" si="7"/>
        <v>5.722460658082976</v>
      </c>
      <c r="O13" s="23"/>
      <c r="P13" s="18">
        <v>0.5</v>
      </c>
      <c r="Q13" s="23"/>
      <c r="R13" s="23"/>
      <c r="S13" s="23"/>
      <c r="T13" s="18">
        <v>1</v>
      </c>
      <c r="U13" s="19">
        <v>1</v>
      </c>
      <c r="V13" s="19"/>
      <c r="W13" s="19"/>
      <c r="X13" s="19"/>
      <c r="Y13" s="19">
        <v>1</v>
      </c>
      <c r="Z13" s="19">
        <v>1</v>
      </c>
      <c r="AA13" s="19">
        <v>1</v>
      </c>
      <c r="AB13" s="19"/>
      <c r="AC13" s="19"/>
      <c r="AD13" s="19">
        <v>4</v>
      </c>
      <c r="AE13" s="21">
        <v>69900</v>
      </c>
      <c r="AF13" s="22" t="s">
        <v>69</v>
      </c>
      <c r="AG13" s="22" t="s">
        <v>66</v>
      </c>
    </row>
    <row r="14" spans="1:33" ht="15" customHeight="1">
      <c r="A14" s="13">
        <v>190</v>
      </c>
      <c r="B14" s="13">
        <v>131</v>
      </c>
      <c r="C14" s="14">
        <f>A14*B14</f>
        <v>24890</v>
      </c>
      <c r="D14" s="13">
        <v>120</v>
      </c>
      <c r="E14" s="13">
        <v>90</v>
      </c>
      <c r="F14" s="15">
        <f>D14*E14</f>
        <v>10800</v>
      </c>
      <c r="G14" s="15">
        <f>F14/(C14/100)</f>
        <v>43.39092004821213</v>
      </c>
      <c r="H14" s="13">
        <v>6</v>
      </c>
      <c r="I14" s="15">
        <f>IF(G14&lt;45,0,IF(G14&lt;50,0.5,IF(G14&lt;55,1,IF(G14&lt;60,1.5,IF(G14&gt;60,2,"Valaminemstimmel")))))</f>
        <v>0</v>
      </c>
      <c r="J14" s="29" t="s">
        <v>67</v>
      </c>
      <c r="K14" s="16">
        <f>H14+I14</f>
        <v>6</v>
      </c>
      <c r="L14" s="17">
        <f>SUM(O14:AD14)</f>
        <v>15.5</v>
      </c>
      <c r="M14" s="17">
        <f>ROUND(ABS(MAX(AE$3:AE$13)-AE14)/10000,0)+1</f>
        <v>8</v>
      </c>
      <c r="N14" s="24">
        <f>(K14+L14)/(AE14/25000)</f>
        <v>6.406436233611442</v>
      </c>
      <c r="O14" s="23"/>
      <c r="P14" s="18">
        <v>1</v>
      </c>
      <c r="Q14" s="23"/>
      <c r="R14" s="18">
        <v>1</v>
      </c>
      <c r="S14" s="18">
        <v>1</v>
      </c>
      <c r="T14" s="18">
        <v>1</v>
      </c>
      <c r="U14" s="19">
        <v>1</v>
      </c>
      <c r="V14" s="19">
        <v>1</v>
      </c>
      <c r="W14" s="19">
        <v>1</v>
      </c>
      <c r="X14" s="19">
        <v>1</v>
      </c>
      <c r="Y14" s="19">
        <v>2</v>
      </c>
      <c r="Z14" s="19">
        <v>1</v>
      </c>
      <c r="AA14" s="19">
        <v>0.5</v>
      </c>
      <c r="AB14" s="19"/>
      <c r="AC14" s="19">
        <v>1</v>
      </c>
      <c r="AD14" s="19">
        <v>3</v>
      </c>
      <c r="AE14" s="21">
        <v>83900</v>
      </c>
      <c r="AF14" s="22" t="s">
        <v>36</v>
      </c>
      <c r="AG14" s="22" t="s">
        <v>68</v>
      </c>
    </row>
    <row r="15" ht="15" customHeight="1">
      <c r="AE15" s="21"/>
    </row>
    <row r="16" ht="15" customHeight="1">
      <c r="AE16" s="21"/>
    </row>
    <row r="17" ht="15" customHeight="1">
      <c r="AE17" s="21"/>
    </row>
    <row r="18" ht="15" customHeight="1">
      <c r="AE18" s="21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>
      <c r="AG25"/>
    </row>
    <row r="26" ht="15" customHeight="1">
      <c r="AG26"/>
    </row>
    <row r="27" ht="15" customHeight="1">
      <c r="AG27"/>
    </row>
    <row r="28" ht="15" customHeight="1">
      <c r="AG28"/>
    </row>
    <row r="29" ht="15" customHeight="1">
      <c r="AG29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mergeCells count="3">
    <mergeCell ref="O1:T1"/>
    <mergeCell ref="U1:AD1"/>
    <mergeCell ref="AF1:A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workbookViewId="0" topLeftCell="A1">
      <selection activeCell="J11" sqref="A1:IV16384"/>
    </sheetView>
  </sheetViews>
  <sheetFormatPr defaultColWidth="9.00390625" defaultRowHeight="12.75"/>
  <cols>
    <col min="1" max="2" width="7.00390625" style="13" customWidth="1"/>
    <col min="3" max="3" width="7.00390625" style="14" customWidth="1"/>
    <col min="4" max="5" width="7.00390625" style="13" customWidth="1"/>
    <col min="6" max="7" width="7.00390625" style="15" customWidth="1"/>
    <col min="8" max="8" width="7.00390625" style="13" customWidth="1"/>
    <col min="9" max="9" width="9.125" style="15" customWidth="1"/>
    <col min="10" max="10" width="24.875" style="13" customWidth="1"/>
    <col min="11" max="11" width="9.125" style="16" customWidth="1"/>
    <col min="12" max="14" width="8.75390625" style="16" customWidth="1"/>
    <col min="15" max="20" width="4.875" style="13" customWidth="1"/>
    <col min="21" max="30" width="4.875" style="20" customWidth="1"/>
    <col min="31" max="31" width="9.125" style="13" customWidth="1"/>
    <col min="32" max="32" width="22.125" style="22" customWidth="1"/>
    <col min="33" max="16384" width="9.125" style="22" customWidth="1"/>
  </cols>
  <sheetData>
    <row r="1" spans="1:32" s="5" customFormat="1" ht="23.25" customHeight="1">
      <c r="A1" s="1"/>
      <c r="B1" s="1"/>
      <c r="C1" s="2"/>
      <c r="D1" s="1"/>
      <c r="E1" s="1"/>
      <c r="F1" s="2"/>
      <c r="G1" s="2"/>
      <c r="H1" s="1"/>
      <c r="I1" s="2"/>
      <c r="J1" s="1"/>
      <c r="K1" s="3"/>
      <c r="L1" s="3"/>
      <c r="M1" s="3"/>
      <c r="N1" s="3"/>
      <c r="O1" s="25" t="s">
        <v>1</v>
      </c>
      <c r="P1" s="25"/>
      <c r="Q1" s="25"/>
      <c r="R1" s="25"/>
      <c r="S1" s="25"/>
      <c r="T1" s="25"/>
      <c r="U1" s="26" t="s">
        <v>6</v>
      </c>
      <c r="V1" s="26"/>
      <c r="W1" s="26"/>
      <c r="X1" s="26"/>
      <c r="Y1" s="26"/>
      <c r="Z1" s="26"/>
      <c r="AA1" s="26"/>
      <c r="AB1" s="26"/>
      <c r="AC1" s="26"/>
      <c r="AD1" s="26"/>
      <c r="AE1" s="4" t="s">
        <v>11</v>
      </c>
      <c r="AF1" s="27" t="s">
        <v>47</v>
      </c>
    </row>
    <row r="2" spans="1:33" s="12" customFormat="1" ht="237">
      <c r="A2" s="6" t="s">
        <v>15</v>
      </c>
      <c r="B2" s="6" t="s">
        <v>14</v>
      </c>
      <c r="C2" s="7" t="s">
        <v>16</v>
      </c>
      <c r="D2" s="6" t="s">
        <v>17</v>
      </c>
      <c r="E2" s="6" t="s">
        <v>18</v>
      </c>
      <c r="F2" s="7" t="s">
        <v>19</v>
      </c>
      <c r="G2" s="7" t="s">
        <v>20</v>
      </c>
      <c r="H2" s="6" t="s">
        <v>21</v>
      </c>
      <c r="I2" s="7" t="s">
        <v>22</v>
      </c>
      <c r="J2" s="1" t="s">
        <v>0</v>
      </c>
      <c r="K2" s="8" t="s">
        <v>23</v>
      </c>
      <c r="L2" s="8" t="s">
        <v>26</v>
      </c>
      <c r="M2" s="8" t="s">
        <v>24</v>
      </c>
      <c r="N2" s="8" t="s">
        <v>51</v>
      </c>
      <c r="O2" s="9" t="s">
        <v>60</v>
      </c>
      <c r="P2" s="9" t="s">
        <v>61</v>
      </c>
      <c r="Q2" s="6" t="s">
        <v>62</v>
      </c>
      <c r="R2" s="6" t="s">
        <v>28</v>
      </c>
      <c r="S2" s="6" t="s">
        <v>7</v>
      </c>
      <c r="T2" s="9" t="s">
        <v>27</v>
      </c>
      <c r="U2" s="10" t="s">
        <v>2</v>
      </c>
      <c r="V2" s="10" t="s">
        <v>3</v>
      </c>
      <c r="W2" s="10" t="s">
        <v>8</v>
      </c>
      <c r="X2" s="10" t="s">
        <v>4</v>
      </c>
      <c r="Y2" s="10" t="s">
        <v>29</v>
      </c>
      <c r="Z2" s="10" t="s">
        <v>5</v>
      </c>
      <c r="AA2" s="10" t="s">
        <v>12</v>
      </c>
      <c r="AB2" s="10" t="s">
        <v>13</v>
      </c>
      <c r="AC2" s="10" t="s">
        <v>9</v>
      </c>
      <c r="AD2" s="10" t="s">
        <v>25</v>
      </c>
      <c r="AE2" s="11"/>
      <c r="AF2" s="28"/>
      <c r="AG2" s="12" t="s">
        <v>38</v>
      </c>
    </row>
    <row r="3" spans="1:32" ht="15" customHeight="1">
      <c r="A3" s="13">
        <v>152</v>
      </c>
      <c r="B3" s="13">
        <v>102</v>
      </c>
      <c r="C3" s="14">
        <f aca="true" t="shared" si="0" ref="C3:C13">A3*B3</f>
        <v>15504</v>
      </c>
      <c r="D3" s="13">
        <v>102</v>
      </c>
      <c r="E3" s="13">
        <v>76</v>
      </c>
      <c r="F3" s="15">
        <f aca="true" t="shared" si="1" ref="F3:F13">D3*E3</f>
        <v>7752</v>
      </c>
      <c r="G3" s="15">
        <f aca="true" t="shared" si="2" ref="G3:G13">F3/(C3/100)</f>
        <v>50</v>
      </c>
      <c r="H3" s="13">
        <v>5</v>
      </c>
      <c r="I3" s="15">
        <f aca="true" t="shared" si="3" ref="I3:I13">IF(G3&lt;45,0,IF(G3&lt;50,0.5,IF(G3&lt;55,1,IF(G3&lt;60,1.5,IF(G3&gt;60,2,"Valaminemstimmel")))))</f>
        <v>1</v>
      </c>
      <c r="J3" s="13" t="s">
        <v>10</v>
      </c>
      <c r="K3" s="16">
        <f aca="true" t="shared" si="4" ref="K3:K13">H3+I3</f>
        <v>6</v>
      </c>
      <c r="L3" s="17">
        <f aca="true" t="shared" si="5" ref="L3:L13">SUM(O3:AD3)</f>
        <v>16</v>
      </c>
      <c r="M3" s="17">
        <f aca="true" t="shared" si="6" ref="M3:M13">ROUND(ABS(MAX(AE$3:AE$13)-AE3)/10000,0)+1</f>
        <v>9</v>
      </c>
      <c r="N3" s="24">
        <f aca="true" t="shared" si="7" ref="N3:N13">(K3+L3)/(AE3/25000)</f>
        <v>7.868383404864092</v>
      </c>
      <c r="O3" s="18"/>
      <c r="P3" s="18"/>
      <c r="Q3" s="18"/>
      <c r="R3" s="18"/>
      <c r="S3" s="18">
        <v>1</v>
      </c>
      <c r="T3" s="18">
        <v>1</v>
      </c>
      <c r="U3" s="19">
        <v>1</v>
      </c>
      <c r="V3" s="19">
        <v>1</v>
      </c>
      <c r="W3" s="19">
        <v>1</v>
      </c>
      <c r="X3" s="19">
        <v>1</v>
      </c>
      <c r="Y3" s="19">
        <v>2</v>
      </c>
      <c r="Z3" s="19">
        <v>1</v>
      </c>
      <c r="AA3" s="19">
        <v>1</v>
      </c>
      <c r="AB3" s="19"/>
      <c r="AC3" s="19">
        <v>1</v>
      </c>
      <c r="AD3" s="19">
        <v>5</v>
      </c>
      <c r="AE3" s="21">
        <v>69900</v>
      </c>
      <c r="AF3" s="22" t="s">
        <v>36</v>
      </c>
    </row>
    <row r="4" spans="1:32" ht="15" customHeight="1">
      <c r="A4" s="13">
        <v>184</v>
      </c>
      <c r="B4" s="13">
        <v>121</v>
      </c>
      <c r="C4" s="14">
        <f t="shared" si="0"/>
        <v>22264</v>
      </c>
      <c r="D4" s="13">
        <v>120</v>
      </c>
      <c r="E4" s="13">
        <v>90</v>
      </c>
      <c r="F4" s="15">
        <f t="shared" si="1"/>
        <v>10800</v>
      </c>
      <c r="G4" s="15">
        <f t="shared" si="2"/>
        <v>48.508803449514915</v>
      </c>
      <c r="H4" s="13">
        <v>6</v>
      </c>
      <c r="I4" s="15">
        <f t="shared" si="3"/>
        <v>0.5</v>
      </c>
      <c r="J4" s="13" t="s">
        <v>52</v>
      </c>
      <c r="K4" s="16">
        <f t="shared" si="4"/>
        <v>6.5</v>
      </c>
      <c r="L4" s="17">
        <f t="shared" si="5"/>
        <v>16</v>
      </c>
      <c r="M4" s="17">
        <f t="shared" si="6"/>
        <v>8</v>
      </c>
      <c r="N4" s="24">
        <f t="shared" si="7"/>
        <v>7.0400500625782225</v>
      </c>
      <c r="O4" s="18"/>
      <c r="P4" s="18"/>
      <c r="Q4" s="18"/>
      <c r="R4" s="18"/>
      <c r="S4" s="18">
        <v>1</v>
      </c>
      <c r="T4" s="18">
        <v>1</v>
      </c>
      <c r="U4" s="19">
        <v>1</v>
      </c>
      <c r="V4" s="19">
        <v>1</v>
      </c>
      <c r="W4" s="19">
        <v>1</v>
      </c>
      <c r="X4" s="19">
        <v>1</v>
      </c>
      <c r="Y4" s="19">
        <v>2</v>
      </c>
      <c r="Z4" s="19">
        <v>1</v>
      </c>
      <c r="AA4" s="19">
        <v>1</v>
      </c>
      <c r="AB4" s="19"/>
      <c r="AC4" s="19">
        <v>1</v>
      </c>
      <c r="AD4" s="19">
        <v>5</v>
      </c>
      <c r="AE4" s="21">
        <v>79900</v>
      </c>
      <c r="AF4" s="22" t="s">
        <v>36</v>
      </c>
    </row>
    <row r="5" spans="1:33" ht="15" customHeight="1">
      <c r="A5" s="13">
        <v>189</v>
      </c>
      <c r="B5" s="13">
        <v>126</v>
      </c>
      <c r="C5" s="14">
        <f t="shared" si="0"/>
        <v>23814</v>
      </c>
      <c r="D5" s="13">
        <v>120</v>
      </c>
      <c r="E5" s="13">
        <v>90</v>
      </c>
      <c r="F5" s="15">
        <f t="shared" si="1"/>
        <v>10800</v>
      </c>
      <c r="G5" s="15">
        <f t="shared" si="2"/>
        <v>45.3514739229025</v>
      </c>
      <c r="H5" s="13">
        <v>6</v>
      </c>
      <c r="I5" s="15">
        <f t="shared" si="3"/>
        <v>0.5</v>
      </c>
      <c r="J5" s="13" t="s">
        <v>49</v>
      </c>
      <c r="K5" s="16">
        <f t="shared" si="4"/>
        <v>6.5</v>
      </c>
      <c r="L5" s="17">
        <f t="shared" si="5"/>
        <v>16</v>
      </c>
      <c r="M5" s="17">
        <f t="shared" si="6"/>
        <v>8</v>
      </c>
      <c r="N5" s="24">
        <f t="shared" si="7"/>
        <v>6.656804733727811</v>
      </c>
      <c r="O5" s="18">
        <v>1</v>
      </c>
      <c r="P5" s="18"/>
      <c r="Q5" s="18"/>
      <c r="R5" s="18">
        <v>1</v>
      </c>
      <c r="S5" s="18">
        <v>1</v>
      </c>
      <c r="T5" s="18">
        <v>1</v>
      </c>
      <c r="U5" s="19">
        <v>1</v>
      </c>
      <c r="V5" s="19">
        <v>1</v>
      </c>
      <c r="W5" s="19">
        <v>1</v>
      </c>
      <c r="X5" s="19">
        <v>1</v>
      </c>
      <c r="Y5" s="19">
        <v>2</v>
      </c>
      <c r="Z5" s="19">
        <v>1</v>
      </c>
      <c r="AA5" s="19"/>
      <c r="AB5" s="19"/>
      <c r="AC5" s="19">
        <v>1</v>
      </c>
      <c r="AD5" s="19">
        <v>4</v>
      </c>
      <c r="AE5" s="21">
        <v>84500</v>
      </c>
      <c r="AF5" s="22" t="s">
        <v>36</v>
      </c>
      <c r="AG5" s="22" t="s">
        <v>50</v>
      </c>
    </row>
    <row r="6" spans="1:33" ht="15" customHeight="1">
      <c r="A6" s="13">
        <v>151</v>
      </c>
      <c r="B6" s="13">
        <v>131</v>
      </c>
      <c r="C6" s="14">
        <f t="shared" si="0"/>
        <v>19781</v>
      </c>
      <c r="D6" s="13">
        <v>120</v>
      </c>
      <c r="E6" s="13">
        <v>90</v>
      </c>
      <c r="F6" s="15">
        <f t="shared" si="1"/>
        <v>10800</v>
      </c>
      <c r="G6" s="15">
        <f t="shared" si="2"/>
        <v>54.59784641828017</v>
      </c>
      <c r="H6" s="13">
        <v>6</v>
      </c>
      <c r="I6" s="15">
        <f t="shared" si="3"/>
        <v>1</v>
      </c>
      <c r="J6" s="13" t="s">
        <v>34</v>
      </c>
      <c r="K6" s="16">
        <f t="shared" si="4"/>
        <v>7</v>
      </c>
      <c r="L6" s="17">
        <f t="shared" si="5"/>
        <v>7.5</v>
      </c>
      <c r="M6" s="17">
        <f t="shared" si="6"/>
        <v>7</v>
      </c>
      <c r="N6" s="24">
        <f t="shared" si="7"/>
        <v>4.215116279069767</v>
      </c>
      <c r="O6" s="18"/>
      <c r="P6" s="18">
        <v>1</v>
      </c>
      <c r="Q6" s="18">
        <v>1</v>
      </c>
      <c r="R6" s="18"/>
      <c r="S6" s="18"/>
      <c r="T6" s="18">
        <v>1</v>
      </c>
      <c r="U6" s="19">
        <v>0.5</v>
      </c>
      <c r="V6" s="19">
        <v>0.5</v>
      </c>
      <c r="W6" s="19">
        <v>0</v>
      </c>
      <c r="X6" s="19">
        <v>0.5</v>
      </c>
      <c r="Y6" s="19">
        <v>2</v>
      </c>
      <c r="Z6" s="19">
        <v>1</v>
      </c>
      <c r="AA6" s="19"/>
      <c r="AB6" s="19"/>
      <c r="AC6" s="19"/>
      <c r="AD6" s="19">
        <v>0</v>
      </c>
      <c r="AE6" s="21">
        <v>86000</v>
      </c>
      <c r="AF6" s="22" t="s">
        <v>37</v>
      </c>
      <c r="AG6" s="22" t="s">
        <v>40</v>
      </c>
    </row>
    <row r="7" spans="1:32" ht="15" customHeight="1">
      <c r="A7" s="13">
        <v>204</v>
      </c>
      <c r="B7" s="13">
        <v>127</v>
      </c>
      <c r="C7" s="14">
        <f t="shared" si="0"/>
        <v>25908</v>
      </c>
      <c r="D7" s="13">
        <v>120</v>
      </c>
      <c r="E7" s="13">
        <v>90</v>
      </c>
      <c r="F7" s="15">
        <f t="shared" si="1"/>
        <v>10800</v>
      </c>
      <c r="G7" s="15">
        <f t="shared" si="2"/>
        <v>41.68596572487263</v>
      </c>
      <c r="H7" s="13">
        <v>6</v>
      </c>
      <c r="I7" s="15">
        <f t="shared" si="3"/>
        <v>0</v>
      </c>
      <c r="J7" s="13" t="s">
        <v>43</v>
      </c>
      <c r="K7" s="16">
        <f t="shared" si="4"/>
        <v>6</v>
      </c>
      <c r="L7" s="17">
        <f t="shared" si="5"/>
        <v>9</v>
      </c>
      <c r="M7" s="17">
        <f t="shared" si="6"/>
        <v>8</v>
      </c>
      <c r="N7" s="24">
        <f t="shared" si="7"/>
        <v>4.693366708385482</v>
      </c>
      <c r="O7" s="18">
        <v>1</v>
      </c>
      <c r="P7" s="18"/>
      <c r="Q7" s="18"/>
      <c r="R7" s="18"/>
      <c r="S7" s="18">
        <v>1</v>
      </c>
      <c r="T7" s="18">
        <v>1</v>
      </c>
      <c r="U7" s="19">
        <v>1</v>
      </c>
      <c r="V7" s="19"/>
      <c r="W7" s="19"/>
      <c r="X7" s="19">
        <v>1</v>
      </c>
      <c r="Y7" s="19">
        <v>1</v>
      </c>
      <c r="Z7" s="19">
        <v>1</v>
      </c>
      <c r="AA7" s="19"/>
      <c r="AB7" s="19"/>
      <c r="AC7" s="19"/>
      <c r="AD7" s="19">
        <v>2</v>
      </c>
      <c r="AE7" s="21">
        <v>79900</v>
      </c>
      <c r="AF7" s="22" t="s">
        <v>42</v>
      </c>
    </row>
    <row r="8" spans="1:33" ht="15" customHeight="1">
      <c r="A8" s="13">
        <v>168</v>
      </c>
      <c r="B8" s="13">
        <v>119</v>
      </c>
      <c r="C8" s="14">
        <f t="shared" si="0"/>
        <v>19992</v>
      </c>
      <c r="D8" s="13">
        <v>120</v>
      </c>
      <c r="E8" s="13">
        <v>90</v>
      </c>
      <c r="F8" s="15">
        <f t="shared" si="1"/>
        <v>10800</v>
      </c>
      <c r="G8" s="15">
        <f t="shared" si="2"/>
        <v>54.021608643457384</v>
      </c>
      <c r="H8" s="13">
        <v>6</v>
      </c>
      <c r="I8" s="15">
        <f t="shared" si="3"/>
        <v>1</v>
      </c>
      <c r="J8" s="13" t="s">
        <v>53</v>
      </c>
      <c r="K8" s="16">
        <f t="shared" si="4"/>
        <v>7</v>
      </c>
      <c r="L8" s="17">
        <f t="shared" si="5"/>
        <v>9</v>
      </c>
      <c r="M8" s="17">
        <f t="shared" si="6"/>
        <v>5</v>
      </c>
      <c r="N8" s="24">
        <f t="shared" si="7"/>
        <v>3.5746201966041107</v>
      </c>
      <c r="O8" s="18"/>
      <c r="P8" s="18">
        <v>1</v>
      </c>
      <c r="Q8" s="18"/>
      <c r="R8" s="18"/>
      <c r="S8" s="18">
        <v>1</v>
      </c>
      <c r="T8" s="18">
        <v>1</v>
      </c>
      <c r="U8" s="19">
        <v>1</v>
      </c>
      <c r="V8" s="19">
        <v>1</v>
      </c>
      <c r="W8" s="19"/>
      <c r="X8" s="19"/>
      <c r="Y8" s="19">
        <v>2</v>
      </c>
      <c r="Z8" s="19">
        <v>1</v>
      </c>
      <c r="AA8" s="19"/>
      <c r="AB8" s="19">
        <v>1</v>
      </c>
      <c r="AC8" s="19"/>
      <c r="AD8" s="19"/>
      <c r="AE8" s="21">
        <v>111900</v>
      </c>
      <c r="AF8" s="22" t="s">
        <v>55</v>
      </c>
      <c r="AG8" s="22" t="s">
        <v>63</v>
      </c>
    </row>
    <row r="9" spans="1:33" ht="15" customHeight="1">
      <c r="A9" s="13">
        <v>145</v>
      </c>
      <c r="B9" s="13">
        <v>104</v>
      </c>
      <c r="C9" s="14">
        <f t="shared" si="0"/>
        <v>15080</v>
      </c>
      <c r="D9" s="13">
        <v>102</v>
      </c>
      <c r="E9" s="13">
        <v>76</v>
      </c>
      <c r="F9" s="15">
        <f t="shared" si="1"/>
        <v>7752</v>
      </c>
      <c r="G9" s="15">
        <f t="shared" si="2"/>
        <v>51.40583554376657</v>
      </c>
      <c r="H9" s="13">
        <v>5</v>
      </c>
      <c r="I9" s="15">
        <f t="shared" si="3"/>
        <v>1</v>
      </c>
      <c r="J9" s="13" t="s">
        <v>54</v>
      </c>
      <c r="K9" s="16">
        <f t="shared" si="4"/>
        <v>6</v>
      </c>
      <c r="L9" s="17">
        <f t="shared" si="5"/>
        <v>8</v>
      </c>
      <c r="M9" s="17">
        <f t="shared" si="6"/>
        <v>8</v>
      </c>
      <c r="N9" s="24">
        <f t="shared" si="7"/>
        <v>4.171632896305125</v>
      </c>
      <c r="O9" s="18"/>
      <c r="P9" s="18">
        <v>1</v>
      </c>
      <c r="Q9" s="18"/>
      <c r="R9" s="18"/>
      <c r="S9" s="18"/>
      <c r="T9" s="18">
        <v>1</v>
      </c>
      <c r="U9" s="19">
        <v>1</v>
      </c>
      <c r="V9" s="19">
        <v>1</v>
      </c>
      <c r="W9" s="19"/>
      <c r="X9" s="19"/>
      <c r="Y9" s="19">
        <v>2</v>
      </c>
      <c r="Z9" s="19">
        <v>1</v>
      </c>
      <c r="AA9" s="19"/>
      <c r="AB9" s="19">
        <v>1</v>
      </c>
      <c r="AC9" s="19"/>
      <c r="AD9" s="19"/>
      <c r="AE9" s="21">
        <v>83900</v>
      </c>
      <c r="AF9" s="22" t="s">
        <v>55</v>
      </c>
      <c r="AG9" s="22" t="s">
        <v>63</v>
      </c>
    </row>
    <row r="10" spans="1:33" ht="15" customHeight="1">
      <c r="A10" s="13">
        <v>190</v>
      </c>
      <c r="B10" s="13">
        <v>122</v>
      </c>
      <c r="C10" s="14">
        <f t="shared" si="0"/>
        <v>23180</v>
      </c>
      <c r="D10" s="13">
        <v>120</v>
      </c>
      <c r="E10" s="13">
        <v>90</v>
      </c>
      <c r="F10" s="15">
        <f t="shared" si="1"/>
        <v>10800</v>
      </c>
      <c r="G10" s="15">
        <f t="shared" si="2"/>
        <v>46.59188955996549</v>
      </c>
      <c r="H10" s="13">
        <v>6</v>
      </c>
      <c r="I10" s="15">
        <f t="shared" si="3"/>
        <v>0.5</v>
      </c>
      <c r="J10" s="13" t="s">
        <v>44</v>
      </c>
      <c r="K10" s="16">
        <f t="shared" si="4"/>
        <v>6.5</v>
      </c>
      <c r="L10" s="17">
        <f t="shared" si="5"/>
        <v>8</v>
      </c>
      <c r="M10" s="17">
        <f t="shared" si="6"/>
        <v>13</v>
      </c>
      <c r="N10" s="24">
        <f t="shared" si="7"/>
        <v>10.788690476190476</v>
      </c>
      <c r="O10" s="18">
        <v>1</v>
      </c>
      <c r="P10" s="18"/>
      <c r="Q10" s="18"/>
      <c r="R10" s="18">
        <v>1</v>
      </c>
      <c r="S10" s="18">
        <v>1</v>
      </c>
      <c r="T10" s="18"/>
      <c r="U10" s="19">
        <v>1</v>
      </c>
      <c r="V10" s="19"/>
      <c r="W10" s="19">
        <v>0.5</v>
      </c>
      <c r="X10" s="19">
        <v>0.5</v>
      </c>
      <c r="Y10" s="19">
        <v>1</v>
      </c>
      <c r="Z10" s="19"/>
      <c r="AA10" s="19">
        <v>1</v>
      </c>
      <c r="AB10" s="19"/>
      <c r="AC10" s="19"/>
      <c r="AD10" s="19">
        <v>1</v>
      </c>
      <c r="AE10" s="21">
        <v>33600</v>
      </c>
      <c r="AF10" s="22" t="s">
        <v>41</v>
      </c>
      <c r="AG10" s="22" t="s">
        <v>46</v>
      </c>
    </row>
    <row r="11" spans="1:33" ht="15" customHeight="1">
      <c r="A11" s="13">
        <v>264</v>
      </c>
      <c r="B11" s="13">
        <v>183</v>
      </c>
      <c r="C11" s="14">
        <f t="shared" si="0"/>
        <v>48312</v>
      </c>
      <c r="D11" s="13">
        <v>203</v>
      </c>
      <c r="E11" s="13">
        <v>140</v>
      </c>
      <c r="F11" s="15">
        <f t="shared" si="1"/>
        <v>28420</v>
      </c>
      <c r="G11" s="15">
        <f t="shared" si="2"/>
        <v>58.82596456366948</v>
      </c>
      <c r="H11" s="13">
        <v>9.7</v>
      </c>
      <c r="I11" s="15">
        <f t="shared" si="3"/>
        <v>1.5</v>
      </c>
      <c r="J11" s="13" t="s">
        <v>32</v>
      </c>
      <c r="K11" s="16">
        <f t="shared" si="4"/>
        <v>11.2</v>
      </c>
      <c r="L11" s="17">
        <f t="shared" si="5"/>
        <v>8</v>
      </c>
      <c r="M11" s="17">
        <f t="shared" si="6"/>
        <v>6</v>
      </c>
      <c r="N11" s="24">
        <f t="shared" si="7"/>
        <v>4.761904761904762</v>
      </c>
      <c r="O11" s="18">
        <v>1</v>
      </c>
      <c r="P11" s="18"/>
      <c r="Q11" s="18">
        <v>1</v>
      </c>
      <c r="R11" s="18"/>
      <c r="S11" s="18">
        <v>1</v>
      </c>
      <c r="T11" s="18"/>
      <c r="U11" s="19">
        <v>1</v>
      </c>
      <c r="V11" s="19"/>
      <c r="W11" s="19">
        <v>0.5</v>
      </c>
      <c r="X11" s="19">
        <v>0.5</v>
      </c>
      <c r="Y11" s="19">
        <v>1</v>
      </c>
      <c r="Z11" s="19"/>
      <c r="AA11" s="19">
        <v>1</v>
      </c>
      <c r="AB11" s="19"/>
      <c r="AC11" s="19"/>
      <c r="AD11" s="19">
        <v>1</v>
      </c>
      <c r="AE11" s="21">
        <v>100800</v>
      </c>
      <c r="AF11" s="22" t="s">
        <v>41</v>
      </c>
      <c r="AG11" s="22" t="s">
        <v>45</v>
      </c>
    </row>
    <row r="12" spans="1:33" ht="15" customHeight="1">
      <c r="A12" s="13">
        <v>193</v>
      </c>
      <c r="B12" s="13">
        <v>150</v>
      </c>
      <c r="C12" s="14">
        <f t="shared" si="0"/>
        <v>28950</v>
      </c>
      <c r="D12" s="13">
        <v>163</v>
      </c>
      <c r="E12" s="13">
        <v>122</v>
      </c>
      <c r="F12" s="15">
        <f t="shared" si="1"/>
        <v>19886</v>
      </c>
      <c r="G12" s="15">
        <f t="shared" si="2"/>
        <v>68.6908462867012</v>
      </c>
      <c r="H12" s="13">
        <v>8.1</v>
      </c>
      <c r="I12" s="15">
        <f t="shared" si="3"/>
        <v>2</v>
      </c>
      <c r="J12" s="13" t="s">
        <v>33</v>
      </c>
      <c r="K12" s="16">
        <f t="shared" si="4"/>
        <v>10.1</v>
      </c>
      <c r="L12" s="17">
        <f t="shared" si="5"/>
        <v>8</v>
      </c>
      <c r="M12" s="17">
        <f t="shared" si="6"/>
        <v>1</v>
      </c>
      <c r="N12" s="24">
        <f t="shared" si="7"/>
        <v>3.0168677911860793</v>
      </c>
      <c r="O12" s="18"/>
      <c r="P12" s="18">
        <v>0.5</v>
      </c>
      <c r="Q12" s="18"/>
      <c r="R12" s="18"/>
      <c r="S12" s="18"/>
      <c r="T12" s="18">
        <v>1</v>
      </c>
      <c r="U12" s="19">
        <v>1</v>
      </c>
      <c r="V12" s="19">
        <v>0.5</v>
      </c>
      <c r="W12" s="19"/>
      <c r="X12" s="19"/>
      <c r="Y12" s="19">
        <v>1</v>
      </c>
      <c r="Z12" s="19">
        <v>1</v>
      </c>
      <c r="AA12" s="19"/>
      <c r="AB12" s="19"/>
      <c r="AC12" s="19"/>
      <c r="AD12" s="19">
        <v>3</v>
      </c>
      <c r="AE12" s="21">
        <v>149990</v>
      </c>
      <c r="AF12" s="22" t="s">
        <v>36</v>
      </c>
      <c r="AG12" s="22" t="s">
        <v>48</v>
      </c>
    </row>
    <row r="13" spans="1:33" ht="15" customHeight="1">
      <c r="A13" s="13">
        <v>196</v>
      </c>
      <c r="B13" s="13">
        <v>121</v>
      </c>
      <c r="C13" s="14">
        <f t="shared" si="0"/>
        <v>23716</v>
      </c>
      <c r="D13" s="13">
        <v>120</v>
      </c>
      <c r="E13" s="13">
        <v>90</v>
      </c>
      <c r="F13" s="15">
        <f t="shared" si="1"/>
        <v>10800</v>
      </c>
      <c r="G13" s="15">
        <f t="shared" si="2"/>
        <v>45.53887670770788</v>
      </c>
      <c r="H13" s="13">
        <v>6</v>
      </c>
      <c r="I13" s="15">
        <f t="shared" si="3"/>
        <v>0.5</v>
      </c>
      <c r="J13" s="13" t="s">
        <v>35</v>
      </c>
      <c r="K13" s="16">
        <f t="shared" si="4"/>
        <v>6.5</v>
      </c>
      <c r="L13" s="17">
        <f t="shared" si="5"/>
        <v>9.5</v>
      </c>
      <c r="M13" s="17">
        <f t="shared" si="6"/>
        <v>8</v>
      </c>
      <c r="N13" s="24">
        <f t="shared" si="7"/>
        <v>5.006257822277847</v>
      </c>
      <c r="O13" s="23"/>
      <c r="P13" s="18">
        <v>0.5</v>
      </c>
      <c r="Q13" s="23"/>
      <c r="R13" s="23"/>
      <c r="S13" s="23"/>
      <c r="T13" s="18">
        <v>1</v>
      </c>
      <c r="U13" s="19">
        <v>1</v>
      </c>
      <c r="V13" s="19"/>
      <c r="W13" s="19"/>
      <c r="X13" s="19"/>
      <c r="Y13" s="19">
        <v>1</v>
      </c>
      <c r="Z13" s="19">
        <v>1</v>
      </c>
      <c r="AA13" s="19">
        <v>1</v>
      </c>
      <c r="AB13" s="19"/>
      <c r="AC13" s="19"/>
      <c r="AD13" s="19">
        <v>4</v>
      </c>
      <c r="AE13" s="21">
        <v>79900</v>
      </c>
      <c r="AF13" s="22" t="s">
        <v>36</v>
      </c>
      <c r="AG13" s="22" t="s">
        <v>39</v>
      </c>
    </row>
    <row r="14" ht="15" customHeight="1">
      <c r="AE14" s="21"/>
    </row>
    <row r="15" ht="15" customHeight="1">
      <c r="AE15" s="21"/>
    </row>
    <row r="16" ht="15" customHeight="1">
      <c r="AE16" s="21"/>
    </row>
    <row r="17" ht="15" customHeight="1">
      <c r="AE17" s="21"/>
    </row>
    <row r="18" ht="15" customHeight="1">
      <c r="AE18" s="21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>
      <c r="AG25"/>
    </row>
    <row r="26" ht="15" customHeight="1">
      <c r="AG26"/>
    </row>
    <row r="27" ht="15" customHeight="1">
      <c r="AG27"/>
    </row>
    <row r="28" ht="15" customHeight="1">
      <c r="AG28"/>
    </row>
    <row r="29" ht="15" customHeight="1">
      <c r="AG29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mergeCells count="3">
    <mergeCell ref="O1:T1"/>
    <mergeCell ref="U1:AD1"/>
    <mergeCell ref="AF1:A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>
      <selection activeCell="AD7" sqref="AD7"/>
    </sheetView>
  </sheetViews>
  <sheetFormatPr defaultColWidth="9.00390625" defaultRowHeight="12.75"/>
  <cols>
    <col min="1" max="2" width="7.00390625" style="13" customWidth="1"/>
    <col min="3" max="3" width="7.00390625" style="14" customWidth="1"/>
    <col min="4" max="5" width="7.00390625" style="13" customWidth="1"/>
    <col min="6" max="7" width="7.00390625" style="15" customWidth="1"/>
    <col min="8" max="8" width="7.00390625" style="13" customWidth="1"/>
    <col min="9" max="9" width="9.125" style="15" customWidth="1"/>
    <col min="10" max="10" width="24.875" style="13" customWidth="1"/>
    <col min="11" max="11" width="9.125" style="16" customWidth="1"/>
    <col min="12" max="13" width="8.75390625" style="16" customWidth="1"/>
    <col min="14" max="19" width="4.875" style="13" customWidth="1"/>
    <col min="20" max="29" width="4.875" style="20" customWidth="1"/>
    <col min="30" max="30" width="9.125" style="13" customWidth="1"/>
    <col min="31" max="16384" width="9.125" style="22" customWidth="1"/>
  </cols>
  <sheetData>
    <row r="1" spans="1:32" s="5" customFormat="1" ht="23.25" customHeight="1">
      <c r="A1" s="1"/>
      <c r="B1" s="1"/>
      <c r="C1" s="2"/>
      <c r="D1" s="1"/>
      <c r="E1" s="1"/>
      <c r="F1" s="2"/>
      <c r="G1" s="2"/>
      <c r="H1" s="1"/>
      <c r="I1" s="2"/>
      <c r="J1" s="1"/>
      <c r="K1" s="3"/>
      <c r="L1" s="3"/>
      <c r="M1" s="3"/>
      <c r="N1" s="3"/>
      <c r="O1" s="25" t="s">
        <v>1</v>
      </c>
      <c r="P1" s="25"/>
      <c r="Q1" s="25"/>
      <c r="R1" s="25"/>
      <c r="S1" s="25"/>
      <c r="T1" s="25"/>
      <c r="U1" s="26" t="s">
        <v>6</v>
      </c>
      <c r="V1" s="26"/>
      <c r="W1" s="26"/>
      <c r="X1" s="26"/>
      <c r="Y1" s="26"/>
      <c r="Z1" s="26"/>
      <c r="AA1" s="26"/>
      <c r="AB1" s="26"/>
      <c r="AC1" s="26"/>
      <c r="AD1" s="26"/>
      <c r="AE1" s="4" t="s">
        <v>11</v>
      </c>
      <c r="AF1" s="27" t="s">
        <v>47</v>
      </c>
    </row>
    <row r="2" spans="1:33" s="12" customFormat="1" ht="237">
      <c r="A2" s="6" t="s">
        <v>15</v>
      </c>
      <c r="B2" s="6" t="s">
        <v>14</v>
      </c>
      <c r="C2" s="7" t="s">
        <v>16</v>
      </c>
      <c r="D2" s="6" t="s">
        <v>17</v>
      </c>
      <c r="E2" s="6" t="s">
        <v>18</v>
      </c>
      <c r="F2" s="7" t="s">
        <v>19</v>
      </c>
      <c r="G2" s="7" t="s">
        <v>20</v>
      </c>
      <c r="H2" s="6" t="s">
        <v>21</v>
      </c>
      <c r="I2" s="7" t="s">
        <v>22</v>
      </c>
      <c r="J2" s="1" t="s">
        <v>0</v>
      </c>
      <c r="K2" s="8" t="s">
        <v>23</v>
      </c>
      <c r="L2" s="8" t="s">
        <v>26</v>
      </c>
      <c r="M2" s="8" t="s">
        <v>24</v>
      </c>
      <c r="N2" s="8" t="s">
        <v>51</v>
      </c>
      <c r="O2" s="9" t="s">
        <v>60</v>
      </c>
      <c r="P2" s="9" t="s">
        <v>61</v>
      </c>
      <c r="Q2" s="6" t="s">
        <v>62</v>
      </c>
      <c r="R2" s="6" t="s">
        <v>28</v>
      </c>
      <c r="S2" s="6" t="s">
        <v>7</v>
      </c>
      <c r="T2" s="9" t="s">
        <v>27</v>
      </c>
      <c r="U2" s="10" t="s">
        <v>2</v>
      </c>
      <c r="V2" s="10" t="s">
        <v>3</v>
      </c>
      <c r="W2" s="10" t="s">
        <v>8</v>
      </c>
      <c r="X2" s="10" t="s">
        <v>4</v>
      </c>
      <c r="Y2" s="10" t="s">
        <v>29</v>
      </c>
      <c r="Z2" s="10" t="s">
        <v>5</v>
      </c>
      <c r="AA2" s="10" t="s">
        <v>12</v>
      </c>
      <c r="AB2" s="10" t="s">
        <v>13</v>
      </c>
      <c r="AC2" s="10" t="s">
        <v>9</v>
      </c>
      <c r="AD2" s="10" t="s">
        <v>25</v>
      </c>
      <c r="AE2" s="11"/>
      <c r="AF2" s="28"/>
      <c r="AG2" s="12" t="s">
        <v>38</v>
      </c>
    </row>
    <row r="3" spans="1:30" ht="15" customHeight="1">
      <c r="A3" s="13">
        <v>152</v>
      </c>
      <c r="B3" s="13">
        <v>102</v>
      </c>
      <c r="C3" s="14">
        <f>A3*B3</f>
        <v>15504</v>
      </c>
      <c r="D3" s="13">
        <v>102</v>
      </c>
      <c r="E3" s="13">
        <v>76</v>
      </c>
      <c r="F3" s="15">
        <f>D3*E3</f>
        <v>7752</v>
      </c>
      <c r="G3" s="15">
        <f>F3/(C3/100)</f>
        <v>50</v>
      </c>
      <c r="H3" s="13">
        <v>5</v>
      </c>
      <c r="I3" s="15">
        <f>IF(G3&lt;45,0,IF(G3&lt;50,0.5,IF(G3&lt;55,1,IF(G3&lt;60,1.5,IF(G3&gt;60,2,"Valaminemstimmel")))))</f>
        <v>1</v>
      </c>
      <c r="J3" s="13" t="s">
        <v>10</v>
      </c>
      <c r="K3" s="16">
        <f>H3+I3</f>
        <v>6</v>
      </c>
      <c r="L3" s="17">
        <f>SUM(N3:AC3)</f>
        <v>15</v>
      </c>
      <c r="M3" s="17">
        <f>((AD3/10000)-5)*2</f>
        <v>4.6</v>
      </c>
      <c r="N3" s="18"/>
      <c r="O3" s="18"/>
      <c r="P3" s="18"/>
      <c r="Q3" s="18"/>
      <c r="R3" s="18">
        <v>1</v>
      </c>
      <c r="S3" s="13">
        <v>1</v>
      </c>
      <c r="T3" s="19">
        <v>1</v>
      </c>
      <c r="U3" s="19">
        <v>1</v>
      </c>
      <c r="V3" s="19">
        <v>1</v>
      </c>
      <c r="W3" s="19">
        <v>1</v>
      </c>
      <c r="X3" s="19">
        <v>2</v>
      </c>
      <c r="Y3" s="19">
        <v>1</v>
      </c>
      <c r="Z3" s="19"/>
      <c r="AA3" s="19"/>
      <c r="AB3" s="19">
        <v>1</v>
      </c>
      <c r="AC3" s="20">
        <v>5</v>
      </c>
      <c r="AD3" s="21">
        <v>73000</v>
      </c>
    </row>
    <row r="4" spans="1:30" ht="15" customHeight="1">
      <c r="A4" s="13">
        <v>184</v>
      </c>
      <c r="B4" s="13">
        <v>121</v>
      </c>
      <c r="C4" s="14">
        <f aca="true" t="shared" si="0" ref="C4:C11">A4*B4</f>
        <v>22264</v>
      </c>
      <c r="D4" s="13">
        <v>120</v>
      </c>
      <c r="E4" s="13">
        <v>90</v>
      </c>
      <c r="F4" s="15">
        <f aca="true" t="shared" si="1" ref="F4:F11">D4*E4</f>
        <v>10800</v>
      </c>
      <c r="G4" s="15">
        <f aca="true" t="shared" si="2" ref="G4:G11">F4/(C4/100)</f>
        <v>48.508803449514915</v>
      </c>
      <c r="H4" s="13">
        <v>6</v>
      </c>
      <c r="I4" s="15">
        <f aca="true" t="shared" si="3" ref="I4:I11">IF(G4&lt;45,0,IF(G4&lt;50,0.5,IF(G4&lt;55,1,IF(G4&lt;60,1.5,IF(G4&gt;60,2,"Valaminemstimmel")))))</f>
        <v>0.5</v>
      </c>
      <c r="J4" s="13" t="s">
        <v>56</v>
      </c>
      <c r="K4" s="16">
        <f aca="true" t="shared" si="4" ref="K4:K11">H4+I4</f>
        <v>6.5</v>
      </c>
      <c r="L4" s="17">
        <f aca="true" t="shared" si="5" ref="L4:L11">SUM(N4:AC4)</f>
        <v>16</v>
      </c>
      <c r="M4" s="17">
        <f aca="true" t="shared" si="6" ref="M4:M11">((AD4/10000)-5)*2</f>
        <v>6.600000000000001</v>
      </c>
      <c r="N4" s="18"/>
      <c r="O4" s="18"/>
      <c r="P4" s="18"/>
      <c r="Q4" s="18"/>
      <c r="R4" s="18">
        <v>1</v>
      </c>
      <c r="S4" s="13">
        <v>1</v>
      </c>
      <c r="T4" s="19">
        <v>1</v>
      </c>
      <c r="U4" s="19">
        <v>1</v>
      </c>
      <c r="V4" s="19">
        <v>1</v>
      </c>
      <c r="W4" s="19">
        <v>1</v>
      </c>
      <c r="X4" s="19">
        <v>2</v>
      </c>
      <c r="Y4" s="19">
        <v>1</v>
      </c>
      <c r="Z4" s="19">
        <v>1</v>
      </c>
      <c r="AA4" s="19"/>
      <c r="AB4" s="19">
        <v>1</v>
      </c>
      <c r="AC4" s="20">
        <v>5</v>
      </c>
      <c r="AD4" s="21">
        <v>83000</v>
      </c>
    </row>
    <row r="5" spans="1:30" ht="15" customHeight="1">
      <c r="A5" s="13">
        <v>152</v>
      </c>
      <c r="B5" s="13">
        <v>108</v>
      </c>
      <c r="C5" s="14">
        <f t="shared" si="0"/>
        <v>16416</v>
      </c>
      <c r="D5" s="13">
        <v>102</v>
      </c>
      <c r="E5" s="13">
        <v>76</v>
      </c>
      <c r="F5" s="15">
        <f t="shared" si="1"/>
        <v>7752</v>
      </c>
      <c r="G5" s="15">
        <f t="shared" si="2"/>
        <v>47.22222222222222</v>
      </c>
      <c r="H5" s="13">
        <v>5</v>
      </c>
      <c r="I5" s="15">
        <f t="shared" si="3"/>
        <v>0.5</v>
      </c>
      <c r="J5" s="13" t="s">
        <v>57</v>
      </c>
      <c r="K5" s="16">
        <f t="shared" si="4"/>
        <v>5.5</v>
      </c>
      <c r="L5" s="17">
        <f t="shared" si="5"/>
        <v>7</v>
      </c>
      <c r="M5" s="17">
        <f t="shared" si="6"/>
        <v>2</v>
      </c>
      <c r="N5" s="18"/>
      <c r="O5" s="18"/>
      <c r="P5" s="18"/>
      <c r="Q5" s="18"/>
      <c r="R5" s="18">
        <v>1</v>
      </c>
      <c r="S5" s="13">
        <v>1</v>
      </c>
      <c r="T5" s="19">
        <v>1</v>
      </c>
      <c r="U5" s="19"/>
      <c r="V5" s="19">
        <v>1</v>
      </c>
      <c r="W5" s="19"/>
      <c r="X5" s="19">
        <v>1</v>
      </c>
      <c r="Y5" s="19">
        <v>1</v>
      </c>
      <c r="Z5" s="19"/>
      <c r="AA5" s="19"/>
      <c r="AB5" s="19"/>
      <c r="AC5" s="20">
        <v>1</v>
      </c>
      <c r="AD5" s="21">
        <v>60000</v>
      </c>
    </row>
    <row r="6" spans="1:30" ht="15" customHeight="1">
      <c r="A6" s="13">
        <v>204</v>
      </c>
      <c r="B6" s="13">
        <v>127</v>
      </c>
      <c r="C6" s="14">
        <f t="shared" si="0"/>
        <v>25908</v>
      </c>
      <c r="D6" s="13">
        <v>120</v>
      </c>
      <c r="E6" s="13">
        <v>90</v>
      </c>
      <c r="F6" s="15">
        <f t="shared" si="1"/>
        <v>10800</v>
      </c>
      <c r="G6" s="15">
        <f t="shared" si="2"/>
        <v>41.68596572487263</v>
      </c>
      <c r="H6" s="13">
        <v>6</v>
      </c>
      <c r="I6" s="15">
        <f t="shared" si="3"/>
        <v>0</v>
      </c>
      <c r="J6" s="13" t="s">
        <v>58</v>
      </c>
      <c r="K6" s="16">
        <f t="shared" si="4"/>
        <v>6</v>
      </c>
      <c r="L6" s="17">
        <f t="shared" si="5"/>
        <v>9</v>
      </c>
      <c r="M6" s="17">
        <f t="shared" si="6"/>
        <v>6</v>
      </c>
      <c r="N6" s="18">
        <v>1</v>
      </c>
      <c r="O6" s="18"/>
      <c r="P6" s="18"/>
      <c r="Q6" s="18"/>
      <c r="R6" s="18">
        <v>1</v>
      </c>
      <c r="S6" s="13">
        <v>1</v>
      </c>
      <c r="T6" s="19">
        <v>1</v>
      </c>
      <c r="U6" s="19"/>
      <c r="V6" s="19"/>
      <c r="W6" s="19">
        <v>1</v>
      </c>
      <c r="X6" s="19">
        <v>1</v>
      </c>
      <c r="Y6" s="19">
        <v>1</v>
      </c>
      <c r="Z6" s="19"/>
      <c r="AA6" s="19"/>
      <c r="AB6" s="19"/>
      <c r="AC6" s="20">
        <v>2</v>
      </c>
      <c r="AD6" s="21">
        <v>80000</v>
      </c>
    </row>
    <row r="7" spans="1:30" ht="15" customHeight="1">
      <c r="A7" s="13">
        <v>175</v>
      </c>
      <c r="B7" s="13">
        <v>122</v>
      </c>
      <c r="C7" s="14">
        <f t="shared" si="0"/>
        <v>21350</v>
      </c>
      <c r="D7" s="13">
        <v>120</v>
      </c>
      <c r="E7" s="13">
        <v>90</v>
      </c>
      <c r="F7" s="15">
        <f t="shared" si="1"/>
        <v>10800</v>
      </c>
      <c r="G7" s="15">
        <f t="shared" si="2"/>
        <v>50.585480093676814</v>
      </c>
      <c r="H7" s="13">
        <v>6</v>
      </c>
      <c r="I7" s="15">
        <f t="shared" si="3"/>
        <v>1</v>
      </c>
      <c r="J7" s="13" t="s">
        <v>30</v>
      </c>
      <c r="K7" s="16">
        <f t="shared" si="4"/>
        <v>7</v>
      </c>
      <c r="L7" s="17">
        <f t="shared" si="5"/>
        <v>9</v>
      </c>
      <c r="M7" s="17">
        <f t="shared" si="6"/>
        <v>10</v>
      </c>
      <c r="N7" s="18"/>
      <c r="O7" s="18">
        <v>1</v>
      </c>
      <c r="P7" s="18"/>
      <c r="Q7" s="18"/>
      <c r="R7" s="18">
        <v>1</v>
      </c>
      <c r="S7" s="13">
        <v>1</v>
      </c>
      <c r="T7" s="19">
        <v>1</v>
      </c>
      <c r="U7" s="19">
        <v>1</v>
      </c>
      <c r="V7" s="19"/>
      <c r="W7" s="19"/>
      <c r="X7" s="19">
        <v>2</v>
      </c>
      <c r="Y7" s="19">
        <v>1</v>
      </c>
      <c r="Z7" s="19"/>
      <c r="AA7" s="19">
        <v>1</v>
      </c>
      <c r="AB7" s="19"/>
      <c r="AD7" s="21">
        <v>100000</v>
      </c>
    </row>
    <row r="8" spans="1:30" ht="15" customHeight="1">
      <c r="A8" s="13">
        <v>158</v>
      </c>
      <c r="B8" s="13">
        <v>108</v>
      </c>
      <c r="C8" s="14">
        <f t="shared" si="0"/>
        <v>17064</v>
      </c>
      <c r="D8" s="13">
        <v>102</v>
      </c>
      <c r="E8" s="13">
        <v>76</v>
      </c>
      <c r="F8" s="15">
        <f t="shared" si="1"/>
        <v>7752</v>
      </c>
      <c r="G8" s="15">
        <f t="shared" si="2"/>
        <v>45.42897327707455</v>
      </c>
      <c r="H8" s="13">
        <v>5</v>
      </c>
      <c r="I8" s="15">
        <f t="shared" si="3"/>
        <v>0.5</v>
      </c>
      <c r="J8" s="13" t="s">
        <v>31</v>
      </c>
      <c r="K8" s="16">
        <f t="shared" si="4"/>
        <v>5.5</v>
      </c>
      <c r="L8" s="17">
        <f t="shared" si="5"/>
        <v>5</v>
      </c>
      <c r="M8" s="17">
        <f t="shared" si="6"/>
        <v>4</v>
      </c>
      <c r="N8" s="18"/>
      <c r="O8" s="18"/>
      <c r="P8" s="18"/>
      <c r="Q8" s="18"/>
      <c r="R8" s="18"/>
      <c r="S8" s="23"/>
      <c r="T8" s="19">
        <v>1</v>
      </c>
      <c r="U8" s="19">
        <v>1</v>
      </c>
      <c r="V8" s="19"/>
      <c r="W8" s="19"/>
      <c r="X8" s="19">
        <v>1</v>
      </c>
      <c r="Y8" s="19">
        <v>1</v>
      </c>
      <c r="Z8" s="19"/>
      <c r="AA8" s="19">
        <v>1</v>
      </c>
      <c r="AB8" s="19"/>
      <c r="AD8" s="21">
        <v>70000</v>
      </c>
    </row>
    <row r="9" spans="1:30" ht="15" customHeight="1">
      <c r="A9" s="13">
        <v>203</v>
      </c>
      <c r="B9" s="13">
        <v>135</v>
      </c>
      <c r="C9" s="14">
        <f t="shared" si="0"/>
        <v>27405</v>
      </c>
      <c r="D9" s="13">
        <v>120</v>
      </c>
      <c r="E9" s="13">
        <v>90</v>
      </c>
      <c r="F9" s="15">
        <f t="shared" si="1"/>
        <v>10800</v>
      </c>
      <c r="G9" s="15">
        <f t="shared" si="2"/>
        <v>39.40886699507389</v>
      </c>
      <c r="H9" s="13">
        <v>6</v>
      </c>
      <c r="I9" s="15">
        <f t="shared" si="3"/>
        <v>0</v>
      </c>
      <c r="J9" s="13" t="s">
        <v>59</v>
      </c>
      <c r="K9" s="16">
        <f t="shared" si="4"/>
        <v>6</v>
      </c>
      <c r="L9" s="17">
        <f t="shared" si="5"/>
        <v>8</v>
      </c>
      <c r="M9" s="17">
        <f t="shared" si="6"/>
        <v>2.1999999999999993</v>
      </c>
      <c r="N9" s="18">
        <v>1</v>
      </c>
      <c r="O9" s="18"/>
      <c r="P9" s="18">
        <v>1</v>
      </c>
      <c r="Q9" s="18"/>
      <c r="R9" s="18">
        <v>1</v>
      </c>
      <c r="S9" s="23"/>
      <c r="T9" s="19">
        <v>1</v>
      </c>
      <c r="U9" s="19"/>
      <c r="V9" s="19">
        <v>0.5</v>
      </c>
      <c r="W9" s="19">
        <v>0.5</v>
      </c>
      <c r="X9" s="19">
        <v>1</v>
      </c>
      <c r="Y9" s="19"/>
      <c r="Z9" s="19">
        <v>1</v>
      </c>
      <c r="AA9" s="19"/>
      <c r="AB9" s="19"/>
      <c r="AC9" s="20">
        <v>1</v>
      </c>
      <c r="AD9" s="21">
        <v>61000</v>
      </c>
    </row>
    <row r="10" spans="1:30" ht="15" customHeight="1">
      <c r="A10" s="13">
        <v>264</v>
      </c>
      <c r="B10" s="13">
        <v>183</v>
      </c>
      <c r="C10" s="14">
        <f t="shared" si="0"/>
        <v>48312</v>
      </c>
      <c r="D10" s="13">
        <v>203</v>
      </c>
      <c r="E10" s="13">
        <v>140</v>
      </c>
      <c r="F10" s="15">
        <f t="shared" si="1"/>
        <v>28420</v>
      </c>
      <c r="G10" s="15">
        <f t="shared" si="2"/>
        <v>58.82596456366948</v>
      </c>
      <c r="H10" s="13">
        <v>9.7</v>
      </c>
      <c r="I10" s="15">
        <f t="shared" si="3"/>
        <v>1.5</v>
      </c>
      <c r="J10" s="13" t="s">
        <v>32</v>
      </c>
      <c r="K10" s="16">
        <f t="shared" si="4"/>
        <v>11.2</v>
      </c>
      <c r="L10" s="17">
        <f t="shared" si="5"/>
        <v>8</v>
      </c>
      <c r="M10" s="17">
        <f t="shared" si="6"/>
        <v>12</v>
      </c>
      <c r="N10" s="18">
        <v>1</v>
      </c>
      <c r="O10" s="18"/>
      <c r="P10" s="18">
        <v>1</v>
      </c>
      <c r="Q10" s="18"/>
      <c r="R10" s="18">
        <v>1</v>
      </c>
      <c r="S10" s="23"/>
      <c r="T10" s="19">
        <v>1</v>
      </c>
      <c r="U10" s="19"/>
      <c r="V10" s="19">
        <v>0.5</v>
      </c>
      <c r="W10" s="19">
        <v>0.5</v>
      </c>
      <c r="X10" s="19">
        <v>1</v>
      </c>
      <c r="Y10" s="19"/>
      <c r="Z10" s="19">
        <v>1</v>
      </c>
      <c r="AA10" s="19"/>
      <c r="AB10" s="19"/>
      <c r="AC10" s="20">
        <v>1</v>
      </c>
      <c r="AD10" s="21">
        <v>110000</v>
      </c>
    </row>
    <row r="11" spans="1:30" ht="15" customHeight="1">
      <c r="A11" s="13">
        <v>193</v>
      </c>
      <c r="B11" s="13">
        <v>150</v>
      </c>
      <c r="C11" s="14">
        <f t="shared" si="0"/>
        <v>28950</v>
      </c>
      <c r="D11" s="13">
        <v>163</v>
      </c>
      <c r="E11" s="13">
        <v>122</v>
      </c>
      <c r="F11" s="15">
        <f t="shared" si="1"/>
        <v>19886</v>
      </c>
      <c r="G11" s="15">
        <f t="shared" si="2"/>
        <v>68.6908462867012</v>
      </c>
      <c r="H11" s="13">
        <v>8.1</v>
      </c>
      <c r="I11" s="15">
        <f t="shared" si="3"/>
        <v>2</v>
      </c>
      <c r="J11" s="13" t="s">
        <v>33</v>
      </c>
      <c r="K11" s="16">
        <f t="shared" si="4"/>
        <v>10.1</v>
      </c>
      <c r="L11" s="17">
        <f t="shared" si="5"/>
        <v>8</v>
      </c>
      <c r="M11" s="17">
        <f t="shared" si="6"/>
        <v>17</v>
      </c>
      <c r="N11" s="18"/>
      <c r="O11" s="18">
        <v>0.5</v>
      </c>
      <c r="P11" s="18"/>
      <c r="Q11" s="18"/>
      <c r="R11" s="18"/>
      <c r="S11" s="13">
        <v>1</v>
      </c>
      <c r="T11" s="19">
        <v>1</v>
      </c>
      <c r="U11" s="19">
        <v>0.5</v>
      </c>
      <c r="V11" s="19"/>
      <c r="W11" s="19"/>
      <c r="X11" s="19">
        <v>1</v>
      </c>
      <c r="Y11" s="19">
        <v>1</v>
      </c>
      <c r="Z11" s="19"/>
      <c r="AA11" s="19"/>
      <c r="AB11" s="19"/>
      <c r="AC11" s="20">
        <v>3</v>
      </c>
      <c r="AD11" s="21">
        <v>135000</v>
      </c>
    </row>
    <row r="13" ht="12.75">
      <c r="AD13" s="21"/>
    </row>
  </sheetData>
  <mergeCells count="3">
    <mergeCell ref="AF1:AF2"/>
    <mergeCell ref="O1:T1"/>
    <mergeCell ref="U1:AD1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:-)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Prof</cp:lastModifiedBy>
  <cp:lastPrinted>2010-01-17T15:05:18Z</cp:lastPrinted>
  <dcterms:created xsi:type="dcterms:W3CDTF">2010-01-14T13:16:51Z</dcterms:created>
  <dcterms:modified xsi:type="dcterms:W3CDTF">2010-10-10T11:24:40Z</dcterms:modified>
  <cp:category/>
  <cp:version/>
  <cp:contentType/>
  <cp:contentStatus/>
</cp:coreProperties>
</file>